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Start Here" sheetId="2" r:id="rId6"/>
    <sheet name="Inputs" sheetId="3" r:id="rId7"/>
    <sheet name="Income Statement" sheetId="4" r:id="rId8"/>
    <sheet name="Cash Flow" sheetId="5" r:id="rId9"/>
    <sheet name="Balance Sheet" sheetId="6" r:id="rId10"/>
    <sheet name="Summary" sheetId="7" r:id="rId11"/>
    <sheet name="Schedules" sheetId="8" r:id="rId12"/>
    <sheet name="Developer Field Map" sheetId="9" r:id="rId13"/>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<sst xmlns="http://schemas.openxmlformats.org/spreadsheetml/2006/main" uniqueCount="565">
  <si>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</si>
  <si>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</si>
  <si>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</si>
  <si>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</si>
  <si>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Start Here</t>
  </si>
  <si>
    <t>Table 1</t>
  </si>
  <si>
    <t>AOL Online — 3-Year Financial Projection Template</t>
  </si>
  <si>
    <t>Income Statement · Cash Flow Statement · Balance Sheet</t>
  </si>
  <si>
    <t>HOW TO USE THIS TEMPLATE</t>
  </si>
  <si>
    <t>1.  Go to the Inputs tab. Type only in the yellow cells with blue text, working top to bottom through sections 1–6.</t>
  </si>
  <si>
    <t>2.  Use your best honest estimates. If you are not sure of a number, enter a reasonable guess and note it to research; you will refine it in class.</t>
  </si>
  <si>
    <t>3.  Check the Summary tab. It shows your key numbers and confirms that your balance sheet balances and your cash does not run out.</t>
  </si>
  <si>
    <t>4.  Review the Income Statement, Cash Flow and Balance Sheet tabs. They fill in automatically, so do not type on them.</t>
  </si>
  <si>
    <t>5.  Change one input at a time and watch what happens to your profit and cash. That is how you test your plan.</t>
  </si>
  <si>
    <t>COLOR GUIDE</t>
  </si>
  <si>
    <t>You type here</t>
  </si>
  <si>
    <t>Calculated for you</t>
  </si>
  <si>
    <t>Pulled from another tab</t>
  </si>
  <si>
    <t>WORKED EXAMPLE (for illustration only — not part of your plan)</t>
  </si>
  <si>
    <t>Revenue stream</t>
  </si>
  <si>
    <t>Units sold</t>
  </si>
  <si>
    <t>Price per unit</t>
  </si>
  <si>
    <t>Direct cost per unit</t>
  </si>
  <si>
    <t>Revenue</t>
  </si>
  <si>
    <t>Gross profit</t>
  </si>
  <si>
    <t>Consulting sessions</t>
  </si>
  <si>
    <t>Example only: 120 sessions at $150 each brings in $18,000 of revenue. After $20 of direct cost per session, gross profit is $15,600.</t>
  </si>
  <si>
    <t>HOW THE NUMBERS WORK (simplifying assumptions)</t>
  </si>
  <si>
    <t>•  The plan is annual (Year 1, Year 2, Year 3). Revenue = units × price. Direct costs = units × direct cost per unit.</t>
  </si>
  <si>
    <t>•  Depreciation is straight-line over the useful life you enter. Interest is your rate × the average loan balance for the year.</t>
  </si>
  <si>
    <t>•  Income tax = your rate × pre-tax profit (none in a loss year), assumed paid in the year it is earned.</t>
  </si>
  <si>
    <t>•  Customers pay after the number of days you enter; inventory and supplier payables also follow the days you enter.</t>
  </si>
  <si>
    <t>•  Other assets and other liabilities stay constant. Opening owner’s equity = opening assets − opening liabilities.</t>
  </si>
  <si>
    <t>This template is a learning tool. Projections are estimates built on your own assumptions, not guarantees, and this is not tax, legal, or investment advice.</t>
  </si>
  <si>
    <t>Inputs</t>
  </si>
  <si>
    <t>AOL Online — 3-Year Financial Projection: INPUTS</t>
  </si>
  <si>
    <t>Type only in the yellow cells with blue text. Everything else calculates automatically. Work top to bottom.</t>
  </si>
  <si>
    <t>Percentages: type 25 or 25% for twenty-five percent.  Not sure of a number? Enter your best estimate and refine it in class.</t>
  </si>
  <si>
    <t>1. ABOUT YOUR BUSINESS</t>
  </si>
  <si>
    <t>Example / hint</t>
  </si>
  <si>
    <t>Business name</t>
  </si>
  <si>
    <t>e.g., Smith Consulting LLC</t>
  </si>
  <si>
    <t>Your name</t>
  </si>
  <si>
    <t>e.g., Jordan Smith</t>
  </si>
  <si>
    <t>First projection year</t>
  </si>
  <si>
    <t>e.g., 2027 (Year 1 of your plan)</t>
  </si>
  <si>
    <t>2. REVENUE &amp; DIRECT COSTS</t>
  </si>
  <si>
    <t>Year 1</t>
  </si>
  <si>
    <t>Year 2</t>
  </si>
  <si>
    <t>Year 3</t>
  </si>
  <si>
    <t>Revenue stream 1 — name</t>
  </si>
  <si>
    <t>e.g., Consulting sessions</t>
  </si>
  <si>
    <t xml:space="preserve">   Units sold (customers, orders, hours, etc.)</t>
  </si>
  <si>
    <t>e.g., 120 sessions in Year 1</t>
  </si>
  <si>
    <t xml:space="preserve">   Price per unit ($)</t>
  </si>
  <si>
    <t>e.g., $150</t>
  </si>
  <si>
    <t xml:space="preserve">   Direct cost per unit ($)</t>
  </si>
  <si>
    <t>e.g., $20 (materials, software, contractor time)</t>
  </si>
  <si>
    <t>Revenue stream 2 — name (leave blank if not used)</t>
  </si>
  <si>
    <t>Revenue stream 3 — name (leave blank if not used)</t>
  </si>
  <si>
    <t>Revenue stream 4 — name (leave blank if not used)</t>
  </si>
  <si>
    <t>Revenue stream 5 — name (leave blank if not used)</t>
  </si>
  <si>
    <t>3. OPERATING EXPENSES (total for the year, $)</t>
  </si>
  <si>
    <t>Salaries &amp; wages (including your own pay, if any)</t>
  </si>
  <si>
    <t>e.g., $24,000</t>
  </si>
  <si>
    <t>Payroll taxes &amp; benefits (% of wages)</t>
  </si>
  <si>
    <t>e.g., 10%</t>
  </si>
  <si>
    <t>Rent / lease</t>
  </si>
  <si>
    <t>e.g., $6,000</t>
  </si>
  <si>
    <t>Utilities, phone &amp; internet</t>
  </si>
  <si>
    <t>Marketing &amp; advertising</t>
  </si>
  <si>
    <t>Software &amp; subscriptions</t>
  </si>
  <si>
    <t>Insurance</t>
  </si>
  <si>
    <t>Professional fees (legal, accounting)</t>
  </si>
  <si>
    <t>Vehicle &amp; travel</t>
  </si>
  <si>
    <t>Supplies &amp; office</t>
  </si>
  <si>
    <t>Licenses, permits &amp; fees</t>
  </si>
  <si>
    <t>Bank &amp; payment-processing fees</t>
  </si>
  <si>
    <t>Other expense 1</t>
  </si>
  <si>
    <t>You can rename these three rows (type over the label)</t>
  </si>
  <si>
    <t>Other expense 2</t>
  </si>
  <si>
    <t>Other expense 3</t>
  </si>
  <si>
    <t>4. TAXES, LOANS, EQUIPMENT &amp; OWNER MONEY</t>
  </si>
  <si>
    <t>Estimated income-tax rate on profit (%)</t>
  </si>
  <si>
    <t>Ask your tax preparer what to set aside</t>
  </si>
  <si>
    <t>New loan money received ($)</t>
  </si>
  <si>
    <t>e.g., $10,000 SBA microloan in Year 1</t>
  </si>
  <si>
    <t>Loan principal repaid during the year ($)</t>
  </si>
  <si>
    <t>Principal only — interest is calculated for you</t>
  </si>
  <si>
    <t>Loan interest rate (%)</t>
  </si>
  <si>
    <t>e.g., 7%</t>
  </si>
  <si>
    <t>New cash you put into the business ($)</t>
  </si>
  <si>
    <t>Money added during the year (not your opening cash)</t>
  </si>
  <si>
    <t>Owner draws / distributions taken out ($)</t>
  </si>
  <si>
    <t>Money you take out beyond wages</t>
  </si>
  <si>
    <t>Equipment &amp; other fixed-asset purchases ($)</t>
  </si>
  <si>
    <t>e.g., computer, tools, vehicle</t>
  </si>
  <si>
    <t>Useful life of equipment (years)</t>
  </si>
  <si>
    <t>e.g., 5 (used to calculate depreciation)</t>
  </si>
  <si>
    <t>5. HOW FAST MONEY MOVES (working capital, in days)</t>
  </si>
  <si>
    <t>Days to collect payment from customers</t>
  </si>
  <si>
    <t>0 = customers pay at the time of sale; 30 = net-30</t>
  </si>
  <si>
    <t>Days of inventory you keep on hand</t>
  </si>
  <si>
    <t>0 if you sell services or hold no stock</t>
  </si>
  <si>
    <t>Days to pay your suppliers</t>
  </si>
  <si>
    <t>0 = you pay right away</t>
  </si>
  <si>
    <t>6. OPENING BALANCE SHEET (Day 1, before Year 1)</t>
  </si>
  <si>
    <t>Opening</t>
  </si>
  <si>
    <t>Cash in the bank</t>
  </si>
  <si>
    <t>Startups: cash you are starting with. Existing business: latest actual balance.</t>
  </si>
  <si>
    <t>Accounts receivable (customers owe you)</t>
  </si>
  <si>
    <t>Inventory</t>
  </si>
  <si>
    <t>Equipment &amp; other fixed assets (net value)</t>
  </si>
  <si>
    <t>Other assets</t>
  </si>
  <si>
    <t>Held constant across the 3 years</t>
  </si>
  <si>
    <t>Accounts payable (you owe suppliers)</t>
  </si>
  <si>
    <t>Loans &amp; other debt</t>
  </si>
  <si>
    <t>Other liabilities</t>
  </si>
  <si>
    <t>Opening owner's equity (calculated: assets minus liabilities)</t>
  </si>
  <si>
    <t>Legend:</t>
  </si>
  <si>
    <t>You type</t>
  </si>
  <si>
    <t>Calculated</t>
  </si>
  <si>
    <t>From another tab</t>
  </si>
  <si>
    <t>Income Statement</t>
  </si>
  <si>
    <t>Income Statement — [Business Name]</t>
  </si>
  <si>
    <t>Projected, in U.S. dollars. Calculated from the Inputs tab — do not type on this sheet.</t>
  </si>
  <si>
    <t>3-Year Total</t>
  </si>
  <si>
    <t>REVENUE</t>
  </si>
  <si>
    <t>Revenue stream 1</t>
  </si>
  <si>
    <t>Revenue stream 2</t>
  </si>
  <si>
    <t>Revenue stream 3</t>
  </si>
  <si>
    <t>Revenue stream 4</t>
  </si>
  <si>
    <t>Revenue stream 5</t>
  </si>
  <si>
    <t>Total Revenue</t>
  </si>
  <si>
    <t xml:space="preserve">   Revenue growth (%)</t>
  </si>
  <si>
    <t>n/a</t>
  </si>
  <si>
    <t>DIRECT COSTS (cost of goods / cost of delivering your service)</t>
  </si>
  <si>
    <t>Stream 1 direct costs</t>
  </si>
  <si>
    <t>Stream 2 direct costs</t>
  </si>
  <si>
    <t>Stream 3 direct costs</t>
  </si>
  <si>
    <t>Stream 4 direct costs</t>
  </si>
  <si>
    <t>Stream 5 direct costs</t>
  </si>
  <si>
    <t>Total Direct Costs</t>
  </si>
  <si>
    <t>GROSS PROFIT</t>
  </si>
  <si>
    <t xml:space="preserve">   Gross margin (%)</t>
  </si>
  <si>
    <t>OPERATING EXPENSES</t>
  </si>
  <si>
    <t>Salaries &amp; wages</t>
  </si>
  <si>
    <t>Payroll taxes &amp; benefits</t>
  </si>
  <si>
    <r>
      <rPr>
        <sz val="10"/>
        <color indexed="8"/>
        <rFont val="Arial"/>
      </rPr>
      <t>Other expense 1</t>
    </r>
  </si>
  <si>
    <r>
      <rPr>
        <sz val="10"/>
        <color indexed="8"/>
        <rFont val="Arial"/>
      </rPr>
      <t>Other expense 2</t>
    </r>
  </si>
  <si>
    <r>
      <rPr>
        <sz val="10"/>
        <color indexed="8"/>
        <rFont val="Arial"/>
      </rPr>
      <t>Other expense 3</t>
    </r>
  </si>
  <si>
    <t>Depreciation</t>
  </si>
  <si>
    <t>Total Operating Expenses</t>
  </si>
  <si>
    <t>OPERATING INCOME</t>
  </si>
  <si>
    <t>Interest expense</t>
  </si>
  <si>
    <t>PRE-TAX INCOME</t>
  </si>
  <si>
    <t>Income taxes (estimated)</t>
  </si>
  <si>
    <t>NET INCOME</t>
  </si>
  <si>
    <t xml:space="preserve">   Net margin (%)</t>
  </si>
  <si>
    <t>Cash Flow</t>
  </si>
  <si>
    <t>Cash Flow Statement — [Business Name]</t>
  </si>
  <si>
    <t>CASH FROM OPERATING ACTIVITIES</t>
  </si>
  <si>
    <t>Net income</t>
  </si>
  <si>
    <t>+ Depreciation (non-cash expense)</t>
  </si>
  <si>
    <t>(Increase) / decrease in accounts receivable</t>
  </si>
  <si>
    <t>(Increase) / decrease in inventory</t>
  </si>
  <si>
    <t>Increase / (decrease) in accounts payable</t>
  </si>
  <si>
    <t>Net Cash from Operations</t>
  </si>
  <si>
    <t>CASH FROM INVESTING ACTIVITIES</t>
  </si>
  <si>
    <t>Equipment &amp; fixed-asset purchases</t>
  </si>
  <si>
    <t>Net Cash from Investing</t>
  </si>
  <si>
    <t>CASH FROM FINANCING ACTIVITIES</t>
  </si>
  <si>
    <t>Loan proceeds</t>
  </si>
  <si>
    <t>Loan principal repaid</t>
  </si>
  <si>
    <t>Owner investment</t>
  </si>
  <si>
    <t>Owner draws / distributions</t>
  </si>
  <si>
    <t>Net Cash from Financing</t>
  </si>
  <si>
    <t>NET CHANGE IN CASH</t>
  </si>
  <si>
    <t>Beginning cash</t>
  </si>
  <si>
    <t>ENDING CASH</t>
  </si>
  <si>
    <t xml:space="preserve">   Cash check</t>
  </si>
  <si>
    <t>OK</t>
  </si>
  <si>
    <t>Balance Sheet</t>
  </si>
  <si>
    <t>Balance Sheet — [Business Name]</t>
  </si>
  <si>
    <t>Projected, at the end of each year, in U.S. dollars. Calculated from the Inputs tab — do not type on this sheet.</t>
  </si>
  <si>
    <t>ASSETS</t>
  </si>
  <si>
    <t>Cash</t>
  </si>
  <si>
    <t>Accounts receivable</t>
  </si>
  <si>
    <t>Total Current Assets</t>
  </si>
  <si>
    <t>Equipment &amp; fixed assets (net)</t>
  </si>
  <si>
    <t>TOTAL ASSETS</t>
  </si>
  <si>
    <t>LIABILITIES</t>
  </si>
  <si>
    <t>Accounts payable</t>
  </si>
  <si>
    <t>TOTAL LIABILITIES</t>
  </si>
  <si>
    <t>OWNER'S EQUITY</t>
  </si>
  <si>
    <t>Owner's equity (investment + retained earnings)</t>
  </si>
  <si>
    <t>TOTAL LIABILITIES &amp; OWNER'S EQUITY</t>
  </si>
  <si>
    <t xml:space="preserve">   Balance check (assets = liabilities + equity)</t>
  </si>
  <si>
    <t>Balanced</t>
  </si>
  <si>
    <t>Summary</t>
  </si>
  <si>
    <t>Plan Summary — [Business Name]</t>
  </si>
  <si>
    <t>The big picture at a glance. Calculated — do not type on this sheet.</t>
  </si>
  <si>
    <t>KEY NUMBERS</t>
  </si>
  <si>
    <t>Total revenue</t>
  </si>
  <si>
    <t>Revenue growth (%)</t>
  </si>
  <si>
    <t>Gross margin (%)</t>
  </si>
  <si>
    <t>Net margin (%)</t>
  </si>
  <si>
    <t>Ending cash</t>
  </si>
  <si>
    <t>Break-even revenue (covers expenses &amp; interest, before taxes)</t>
  </si>
  <si>
    <t>MODEL CHECKS</t>
  </si>
  <si>
    <t>Balance sheet balances</t>
  </si>
  <si>
    <t>Cash stays at or above zero</t>
  </si>
  <si>
    <t>Overall</t>
  </si>
  <si>
    <t>Enter your inputs to begin</t>
  </si>
  <si>
    <t>Schedules</t>
  </si>
  <si>
    <t>Supporting Schedules (behind-the-scenes calculations — do not type here)</t>
  </si>
  <si>
    <t>FIXED ASSETS &amp; DEPRECIATION</t>
  </si>
  <si>
    <t>Beginning net fixed assets</t>
  </si>
  <si>
    <t>+ Equipment purchases</t>
  </si>
  <si>
    <t>− Depreciation (straight-line)</t>
  </si>
  <si>
    <t>Ending net fixed assets</t>
  </si>
  <si>
    <t>LOANS &amp; INTEREST</t>
  </si>
  <si>
    <t>Beginning loan balance</t>
  </si>
  <si>
    <t>+ New loans</t>
  </si>
  <si>
    <t>− Principal repaid (cannot exceed the balance owed)</t>
  </si>
  <si>
    <t>Ending loan balance</t>
  </si>
  <si>
    <t>Interest expense (rate × average balance)</t>
  </si>
  <si>
    <t>WORKING CAPITAL BALANCES (end of year)</t>
  </si>
  <si>
    <t>Accounts payable (on direct costs &amp; non-payroll expenses)</t>
  </si>
  <si>
    <t>OWNER'S EQUITY ROLL-FORWARD</t>
  </si>
  <si>
    <t>Beginning owner's equity</t>
  </si>
  <si>
    <t>+ Net income</t>
  </si>
  <si>
    <t>+ Owner investment</t>
  </si>
  <si>
    <t>− Owner draws</t>
  </si>
  <si>
    <t>Ending owner's equity</t>
  </si>
  <si>
    <t>Assumptions: depreciation is straight-line on opening fixed assets plus purchases (full year in year of purchase). Interest uses the average loan balance. Taxes are paid in the year incurred.</t>
  </si>
  <si>
    <t>Developer Field Map</t>
  </si>
  <si>
    <t>Developer Field Map — Dashboard Inputs</t>
  </si>
  <si>
    <t>Every participant-entered field, with its ID, type, and where it lives in this workbook. Percentages are stored as decimals (25% = 0.25). All amounts are annual U.S. dollars. Blank = treat as 0.</t>
  </si>
  <si>
    <t>CALCULATION RULES (plain language)</t>
  </si>
  <si>
    <t>Revenue (per stream, per year) = units × price.   Direct costs = units × direct cost per unit.   Gross profit = revenue − direct costs.</t>
  </si>
  <si>
    <t>Payroll taxes &amp; benefits = salaries &amp; wages × payroll % for that year.   Operating expenses = wages + payroll taxes + all other expense lines + depreciation.</t>
  </si>
  <si>
    <t>Depreciation (straight-line) = (opening net fixed assets + cumulative purchases through that year) ÷ useful life, never more than the remaining net value. Blank life = 0.</t>
  </si>
  <si>
    <t>Interest = loan rate × average of beginning and ending loan balance.   Principal repaid is capped at the balance owed.</t>
  </si>
  <si>
    <t>Income taxes = MAX(0, pre-tax income) × tax rate; assumed paid in the year incurred.   Net income = pre-tax income − taxes.</t>
  </si>
  <si>
    <t>Accounts receivable = revenue × AR days ÷ 365.   Inventory = direct costs × inventory days ÷ 365.   Accounts payable = (direct costs + non-payroll operating expenses) × AP days ÷ 365.</t>
  </si>
  <si>
    <t>Cash flow (indirect): net income + depreciation − Δ receivables − Δ inventory + Δ payables − equipment purchases + loans − principal repaid + owner investment − owner draws.</t>
  </si>
  <si>
    <t>Owner's equity = prior equity + net income + owner investment − owner draws.   Opening equity = opening assets − opening liabilities.   Other assets / other liabilities are constant.</t>
  </si>
  <si>
    <t>Checks: balance sheet must balance every period (assets = liabilities + equity); flag any year where ending cash &lt; 0.</t>
  </si>
  <si>
    <t>Outputs to display: Income Statement, Cash Flow, Balance Sheet (Year 1–3, Balance Sheet also shows Opening), and Summary metrics. See those tabs for the exact line items.</t>
  </si>
  <si>
    <t>Field ID</t>
  </si>
  <si>
    <t>Section</t>
  </si>
  <si>
    <t>Label</t>
  </si>
  <si>
    <t>Type</t>
  </si>
  <si>
    <t>Applies to</t>
  </si>
  <si>
    <t>Workbook cell</t>
  </si>
  <si>
    <t>Validation</t>
  </si>
  <si>
    <t>biz_name</t>
  </si>
  <si>
    <t>1. About your business</t>
  </si>
  <si>
    <t>text</t>
  </si>
  <si>
    <t>Single value</t>
  </si>
  <si>
    <t>Inputs!C5</t>
  </si>
  <si>
    <t>text (max 80 chars)</t>
  </si>
  <si>
    <t>owner_name</t>
  </si>
  <si>
    <t>Inputs!C6</t>
  </si>
  <si>
    <t>start_year</t>
  </si>
  <si>
    <t>integer</t>
  </si>
  <si>
    <t>Inputs!C7</t>
  </si>
  <si>
    <t>whole number 2000–2100</t>
  </si>
  <si>
    <t>rev1_name</t>
  </si>
  <si>
    <t>2. Revenue &amp; direct costs</t>
  </si>
  <si>
    <t>Inputs!C10</t>
  </si>
  <si>
    <t>text (max 60 chars)</t>
  </si>
  <si>
    <t>rev1_units_y1</t>
  </si>
  <si>
    <t>number</t>
  </si>
  <si>
    <t>Inputs!C11</t>
  </si>
  <si>
    <t>≥ 0</t>
  </si>
  <si>
    <t>rev1_units_y2</t>
  </si>
  <si>
    <t>Inputs!D11</t>
  </si>
  <si>
    <t>rev1_units_y3</t>
  </si>
  <si>
    <t>Inputs!E11</t>
  </si>
  <si>
    <t>rev1_price_y1</t>
  </si>
  <si>
    <t>currency</t>
  </si>
  <si>
    <t>Inputs!C12</t>
  </si>
  <si>
    <t>rev1_price_y2</t>
  </si>
  <si>
    <t>Inputs!D12</t>
  </si>
  <si>
    <t>rev1_price_y3</t>
  </si>
  <si>
    <t>Inputs!E12</t>
  </si>
  <si>
    <t>rev1_unitcost_y1</t>
  </si>
  <si>
    <t>Inputs!C13</t>
  </si>
  <si>
    <t>rev1_unitcost_y2</t>
  </si>
  <si>
    <t>Inputs!D13</t>
  </si>
  <si>
    <t>rev1_unitcost_y3</t>
  </si>
  <si>
    <t>Inputs!E13</t>
  </si>
  <si>
    <t>rev2_name</t>
  </si>
  <si>
    <t>Revenue stream 2 — name</t>
  </si>
  <si>
    <t>Inputs!C14</t>
  </si>
  <si>
    <t>rev2_units_y1</t>
  </si>
  <si>
    <t>Inputs!C15</t>
  </si>
  <si>
    <t>rev2_units_y2</t>
  </si>
  <si>
    <t>Inputs!D15</t>
  </si>
  <si>
    <t>rev2_units_y3</t>
  </si>
  <si>
    <t>Inputs!E15</t>
  </si>
  <si>
    <t>rev2_price_y1</t>
  </si>
  <si>
    <t>Inputs!C16</t>
  </si>
  <si>
    <t>rev2_price_y2</t>
  </si>
  <si>
    <t>Inputs!D16</t>
  </si>
  <si>
    <t>rev2_price_y3</t>
  </si>
  <si>
    <t>Inputs!E16</t>
  </si>
  <si>
    <t>rev2_unitcost_y1</t>
  </si>
  <si>
    <t>Inputs!C17</t>
  </si>
  <si>
    <t>rev2_unitcost_y2</t>
  </si>
  <si>
    <t>Inputs!D17</t>
  </si>
  <si>
    <t>rev2_unitcost_y3</t>
  </si>
  <si>
    <t>Inputs!E17</t>
  </si>
  <si>
    <t>rev3_name</t>
  </si>
  <si>
    <t>Revenue stream 3 — name</t>
  </si>
  <si>
    <t>Inputs!C18</t>
  </si>
  <si>
    <t>rev3_units_y1</t>
  </si>
  <si>
    <t>Inputs!C19</t>
  </si>
  <si>
    <t>rev3_units_y2</t>
  </si>
  <si>
    <t>Inputs!D19</t>
  </si>
  <si>
    <t>rev3_units_y3</t>
  </si>
  <si>
    <t>Inputs!E19</t>
  </si>
  <si>
    <t>rev3_price_y1</t>
  </si>
  <si>
    <t>Inputs!C20</t>
  </si>
  <si>
    <t>rev3_price_y2</t>
  </si>
  <si>
    <t>Inputs!D20</t>
  </si>
  <si>
    <t>rev3_price_y3</t>
  </si>
  <si>
    <t>Inputs!E20</t>
  </si>
  <si>
    <t>rev3_unitcost_y1</t>
  </si>
  <si>
    <t>Inputs!C21</t>
  </si>
  <si>
    <t>rev3_unitcost_y2</t>
  </si>
  <si>
    <t>Inputs!D21</t>
  </si>
  <si>
    <t>rev3_unitcost_y3</t>
  </si>
  <si>
    <t>Inputs!E21</t>
  </si>
  <si>
    <t>rev4_name</t>
  </si>
  <si>
    <t>Revenue stream 4 — name</t>
  </si>
  <si>
    <t>Inputs!C22</t>
  </si>
  <si>
    <t>rev4_units_y1</t>
  </si>
  <si>
    <t>Inputs!C23</t>
  </si>
  <si>
    <t>rev4_units_y2</t>
  </si>
  <si>
    <t>Inputs!D23</t>
  </si>
  <si>
    <t>rev4_units_y3</t>
  </si>
  <si>
    <t>Inputs!E23</t>
  </si>
  <si>
    <t>rev4_price_y1</t>
  </si>
  <si>
    <t>Inputs!C24</t>
  </si>
  <si>
    <t>rev4_price_y2</t>
  </si>
  <si>
    <t>Inputs!D24</t>
  </si>
  <si>
    <t>rev4_price_y3</t>
  </si>
  <si>
    <t>Inputs!E24</t>
  </si>
  <si>
    <t>rev4_unitcost_y1</t>
  </si>
  <si>
    <t>Inputs!C25</t>
  </si>
  <si>
    <t>rev4_unitcost_y2</t>
  </si>
  <si>
    <t>Inputs!D25</t>
  </si>
  <si>
    <t>rev4_unitcost_y3</t>
  </si>
  <si>
    <t>Inputs!E25</t>
  </si>
  <si>
    <t>rev5_name</t>
  </si>
  <si>
    <t>Revenue stream 5 — name</t>
  </si>
  <si>
    <t>Inputs!C26</t>
  </si>
  <si>
    <t>rev5_units_y1</t>
  </si>
  <si>
    <t>Inputs!C27</t>
  </si>
  <si>
    <t>rev5_units_y2</t>
  </si>
  <si>
    <t>Inputs!D27</t>
  </si>
  <si>
    <t>rev5_units_y3</t>
  </si>
  <si>
    <t>Inputs!E27</t>
  </si>
  <si>
    <t>rev5_price_y1</t>
  </si>
  <si>
    <t>Inputs!C28</t>
  </si>
  <si>
    <t>rev5_price_y2</t>
  </si>
  <si>
    <t>Inputs!D28</t>
  </si>
  <si>
    <t>rev5_price_y3</t>
  </si>
  <si>
    <t>Inputs!E28</t>
  </si>
  <si>
    <t>rev5_unitcost_y1</t>
  </si>
  <si>
    <t>Inputs!C29</t>
  </si>
  <si>
    <t>rev5_unitcost_y2</t>
  </si>
  <si>
    <t>Inputs!D29</t>
  </si>
  <si>
    <t>rev5_unitcost_y3</t>
  </si>
  <si>
    <t>Inputs!E29</t>
  </si>
  <si>
    <t>opex_wages_y1</t>
  </si>
  <si>
    <t>3. Operating expenses</t>
  </si>
  <si>
    <t>Inputs!C32</t>
  </si>
  <si>
    <t>opex_wages_y2</t>
  </si>
  <si>
    <t>Inputs!D32</t>
  </si>
  <si>
    <t>opex_wages_y3</t>
  </si>
  <si>
    <t>Inputs!E32</t>
  </si>
  <si>
    <t>opex_payroll_pct_y1</t>
  </si>
  <si>
    <t>percent</t>
  </si>
  <si>
    <t>Inputs!C33</t>
  </si>
  <si>
    <t>0 to 1 (0%–100%)</t>
  </si>
  <si>
    <t>opex_payroll_pct_y2</t>
  </si>
  <si>
    <t>Inputs!D33</t>
  </si>
  <si>
    <t>opex_payroll_pct_y3</t>
  </si>
  <si>
    <t>Inputs!E33</t>
  </si>
  <si>
    <t>opex_rent_y1</t>
  </si>
  <si>
    <t>Inputs!C34</t>
  </si>
  <si>
    <t>opex_rent_y2</t>
  </si>
  <si>
    <t>Inputs!D34</t>
  </si>
  <si>
    <t>opex_rent_y3</t>
  </si>
  <si>
    <t>Inputs!E34</t>
  </si>
  <si>
    <t>opex_utilities_y1</t>
  </si>
  <si>
    <t>Inputs!C35</t>
  </si>
  <si>
    <t>opex_utilities_y2</t>
  </si>
  <si>
    <t>Inputs!D35</t>
  </si>
  <si>
    <t>opex_utilities_y3</t>
  </si>
  <si>
    <t>Inputs!E35</t>
  </si>
  <si>
    <t>opex_marketing_y1</t>
  </si>
  <si>
    <t>Inputs!C36</t>
  </si>
  <si>
    <t>opex_marketing_y2</t>
  </si>
  <si>
    <t>Inputs!D36</t>
  </si>
  <si>
    <t>opex_marketing_y3</t>
  </si>
  <si>
    <t>Inputs!E36</t>
  </si>
  <si>
    <t>opex_software_y1</t>
  </si>
  <si>
    <t>Inputs!C37</t>
  </si>
  <si>
    <t>opex_software_y2</t>
  </si>
  <si>
    <t>Inputs!D37</t>
  </si>
  <si>
    <t>opex_software_y3</t>
  </si>
  <si>
    <t>Inputs!E37</t>
  </si>
  <si>
    <t>opex_insurance_y1</t>
  </si>
  <si>
    <t>Inputs!C38</t>
  </si>
  <si>
    <t>opex_insurance_y2</t>
  </si>
  <si>
    <t>Inputs!D38</t>
  </si>
  <si>
    <t>opex_insurance_y3</t>
  </si>
  <si>
    <t>Inputs!E38</t>
  </si>
  <si>
    <t>opex_prof_y1</t>
  </si>
  <si>
    <t>Inputs!C39</t>
  </si>
  <si>
    <t>opex_prof_y2</t>
  </si>
  <si>
    <t>Inputs!D39</t>
  </si>
  <si>
    <t>opex_prof_y3</t>
  </si>
  <si>
    <t>Inputs!E39</t>
  </si>
  <si>
    <t>opex_vehicle_y1</t>
  </si>
  <si>
    <t>Inputs!C40</t>
  </si>
  <si>
    <t>opex_vehicle_y2</t>
  </si>
  <si>
    <t>Inputs!D40</t>
  </si>
  <si>
    <t>opex_vehicle_y3</t>
  </si>
  <si>
    <t>Inputs!E40</t>
  </si>
  <si>
    <t>opex_supplies_y1</t>
  </si>
  <si>
    <t>Inputs!C41</t>
  </si>
  <si>
    <t>opex_supplies_y2</t>
  </si>
  <si>
    <t>Inputs!D41</t>
  </si>
  <si>
    <t>opex_supplies_y3</t>
  </si>
  <si>
    <t>Inputs!E41</t>
  </si>
  <si>
    <t>opex_licenses_y1</t>
  </si>
  <si>
    <t>Inputs!C42</t>
  </si>
  <si>
    <t>opex_licenses_y2</t>
  </si>
  <si>
    <t>Inputs!D42</t>
  </si>
  <si>
    <t>opex_licenses_y3</t>
  </si>
  <si>
    <t>Inputs!E42</t>
  </si>
  <si>
    <t>opex_bankfees_y1</t>
  </si>
  <si>
    <t>Inputs!C43</t>
  </si>
  <si>
    <t>opex_bankfees_y2</t>
  </si>
  <si>
    <t>Inputs!D43</t>
  </si>
  <si>
    <t>opex_bankfees_y3</t>
  </si>
  <si>
    <t>Inputs!E43</t>
  </si>
  <si>
    <t>opex_other1_label</t>
  </si>
  <si>
    <t>Other expense 1 — label (editable name)</t>
  </si>
  <si>
    <t>Inputs!A44</t>
  </si>
  <si>
    <t>text (max 40 chars)</t>
  </si>
  <si>
    <t>opex_other1_y1</t>
  </si>
  <si>
    <t>Inputs!C44</t>
  </si>
  <si>
    <t>opex_other1_y2</t>
  </si>
  <si>
    <t>Inputs!D44</t>
  </si>
  <si>
    <t>opex_other1_y3</t>
  </si>
  <si>
    <t>Inputs!E44</t>
  </si>
  <si>
    <t>opex_other2_label</t>
  </si>
  <si>
    <t>Other expense 2 — label (editable name)</t>
  </si>
  <si>
    <t>Inputs!A45</t>
  </si>
  <si>
    <t>opex_other2_y1</t>
  </si>
  <si>
    <t>Inputs!C45</t>
  </si>
  <si>
    <t>opex_other2_y2</t>
  </si>
  <si>
    <t>Inputs!D45</t>
  </si>
  <si>
    <t>opex_other2_y3</t>
  </si>
  <si>
    <t>Inputs!E45</t>
  </si>
  <si>
    <t>opex_other3_label</t>
  </si>
  <si>
    <t>Other expense 3 — label (editable name)</t>
  </si>
  <si>
    <t>Inputs!A46</t>
  </si>
  <si>
    <t>opex_other3_y1</t>
  </si>
  <si>
    <t>Inputs!C46</t>
  </si>
  <si>
    <t>opex_other3_y2</t>
  </si>
  <si>
    <t>Inputs!D46</t>
  </si>
  <si>
    <t>opex_other3_y3</t>
  </si>
  <si>
    <t>Inputs!E46</t>
  </si>
  <si>
    <t>tax_rate_y1</t>
  </si>
  <si>
    <t>4. Taxes, loans, equipment, owner money</t>
  </si>
  <si>
    <t>Inputs!C49</t>
  </si>
  <si>
    <t>tax_rate_y2</t>
  </si>
  <si>
    <t>Inputs!D49</t>
  </si>
  <si>
    <t>tax_rate_y3</t>
  </si>
  <si>
    <t>Inputs!E49</t>
  </si>
  <si>
    <t>loan_new_y1</t>
  </si>
  <si>
    <t>Inputs!C50</t>
  </si>
  <si>
    <t>loan_new_y2</t>
  </si>
  <si>
    <t>Inputs!D50</t>
  </si>
  <si>
    <t>loan_new_y3</t>
  </si>
  <si>
    <t>Inputs!E50</t>
  </si>
  <si>
    <t>loan_repay_y1</t>
  </si>
  <si>
    <t>Inputs!C51</t>
  </si>
  <si>
    <t>loan_repay_y2</t>
  </si>
  <si>
    <t>Inputs!D51</t>
  </si>
  <si>
    <t>loan_repay_y3</t>
  </si>
  <si>
    <t>Inputs!E51</t>
  </si>
  <si>
    <t>loan_rate_y1</t>
  </si>
  <si>
    <t>Inputs!C52</t>
  </si>
  <si>
    <t>loan_rate_y2</t>
  </si>
  <si>
    <t>Inputs!D52</t>
  </si>
  <si>
    <t>loan_rate_y3</t>
  </si>
  <si>
    <t>Inputs!E52</t>
  </si>
  <si>
    <t>owner_invest_y1</t>
  </si>
  <si>
    <t>Inputs!C53</t>
  </si>
  <si>
    <t>owner_invest_y2</t>
  </si>
  <si>
    <t>Inputs!D53</t>
  </si>
  <si>
    <t>owner_invest_y3</t>
  </si>
  <si>
    <t>Inputs!E53</t>
  </si>
  <si>
    <t>owner_draw_y1</t>
  </si>
  <si>
    <t>Inputs!C54</t>
  </si>
  <si>
    <t>owner_draw_y2</t>
  </si>
  <si>
    <t>Inputs!D54</t>
  </si>
  <si>
    <t>owner_draw_y3</t>
  </si>
  <si>
    <t>Inputs!E54</t>
  </si>
  <si>
    <t>capex_y1</t>
  </si>
  <si>
    <t>Inputs!C55</t>
  </si>
  <si>
    <t>capex_y2</t>
  </si>
  <si>
    <t>Inputs!D55</t>
  </si>
  <si>
    <t>capex_y3</t>
  </si>
  <si>
    <t>Inputs!E55</t>
  </si>
  <si>
    <t>useful_life</t>
  </si>
  <si>
    <t>Inputs!C56</t>
  </si>
  <si>
    <t>0 to 50 years</t>
  </si>
  <si>
    <t>ar_days_y1</t>
  </si>
  <si>
    <t>5. Working capital</t>
  </si>
  <si>
    <t>Inputs!C59</t>
  </si>
  <si>
    <t>0 to 365</t>
  </si>
  <si>
    <t>ar_days_y2</t>
  </si>
  <si>
    <t>Inputs!D59</t>
  </si>
  <si>
    <t>ar_days_y3</t>
  </si>
  <si>
    <t>Inputs!E59</t>
  </si>
  <si>
    <t>inv_days_y1</t>
  </si>
  <si>
    <t>Inputs!C60</t>
  </si>
  <si>
    <t>inv_days_y2</t>
  </si>
  <si>
    <t>Inputs!D60</t>
  </si>
  <si>
    <t>inv_days_y3</t>
  </si>
  <si>
    <t>Inputs!E60</t>
  </si>
  <si>
    <t>ap_days_y1</t>
  </si>
  <si>
    <t>Inputs!C61</t>
  </si>
  <si>
    <t>ap_days_y2</t>
  </si>
  <si>
    <t>Inputs!D61</t>
  </si>
  <si>
    <t>ap_days_y3</t>
  </si>
  <si>
    <t>Inputs!E61</t>
  </si>
  <si>
    <t>open_cash</t>
  </si>
  <si>
    <t>6. Opening balance sheet</t>
  </si>
  <si>
    <t>Opening (Day 1)</t>
  </si>
  <si>
    <t>Inputs!B64</t>
  </si>
  <si>
    <t>open_ar</t>
  </si>
  <si>
    <t>Inputs!B65</t>
  </si>
  <si>
    <t>open_inventory</t>
  </si>
  <si>
    <t>Inputs!B66</t>
  </si>
  <si>
    <t>open_fixed</t>
  </si>
  <si>
    <t>Inputs!B67</t>
  </si>
  <si>
    <t>open_other_assets</t>
  </si>
  <si>
    <t>Inputs!B68</t>
  </si>
  <si>
    <t>open_ap</t>
  </si>
  <si>
    <t>Inputs!B69</t>
  </si>
  <si>
    <t>open_loans</t>
  </si>
  <si>
    <t>Inputs!B70</t>
  </si>
  <si>
    <t>open_other_liab</t>
  </si>
  <si>
    <t>Inputs!B71</t>
  </si>
</sst>
</file>

<file path=xl/styles.xml><?xml version="1.0" encoding="utf-8"?>
<styleSheet xmlns="http://schemas.openxmlformats.org/spreadsheetml/2006/main">
  <numFmts count="6">
    <numFmt numFmtId="0" formatCode="General"/>
    <numFmt numFmtId="59" formatCode="#,##0;(#,##0);&quot;-&quot;"/>
    <numFmt numFmtId="60" formatCode="&quot;$&quot;#,##0.00;&quot;($&quot;#,##0.00);&quot;-&quot;"/>
    <numFmt numFmtId="61" formatCode="&quot;$&quot;#,##0;&quot;($&quot;#,##0);&quot;-&quot;"/>
    <numFmt numFmtId="62" formatCode="0.0%;(0.0%);&quot;-&quot;"/>
    <numFmt numFmtId="63" formatCode="0.0"/>
  </numFmts>
  <fonts count="15">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sz val="16"/>
      <color indexed="12"/>
      <name val="Arial"/>
    </font>
    <font>
      <sz val="10"/>
      <color indexed="15"/>
      <name val="Arial"/>
    </font>
    <font>
      <sz val="10"/>
      <color indexed="13"/>
      <name val="Arial"/>
    </font>
    <font>
      <sz val="10"/>
      <color indexed="8"/>
      <name val="Arial"/>
    </font>
    <font>
      <sz val="10"/>
      <color indexed="11"/>
      <name val="Arial"/>
    </font>
    <font>
      <sz val="10"/>
      <color indexed="18"/>
      <name val="Arial"/>
    </font>
    <font>
      <sz val="10"/>
      <color indexed="20"/>
      <name val="Arial"/>
    </font>
    <font>
      <sz val="14"/>
      <color indexed="12"/>
      <name val="Arial"/>
    </font>
    <font>
      <sz val="10"/>
      <color indexed="12"/>
      <name val="Arial"/>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2"/>
        <bgColor auto="1"/>
      </patternFill>
    </fill>
    <fill>
      <patternFill patternType="solid">
        <fgColor indexed="17"/>
        <bgColor auto="1"/>
      </patternFill>
    </fill>
    <fill>
      <patternFill patternType="solid">
        <fgColor indexed="19"/>
        <bgColor auto="1"/>
      </patternFill>
    </fill>
    <fill>
      <patternFill patternType="solid">
        <fgColor indexed="21"/>
        <bgColor auto="1"/>
      </patternFill>
    </fill>
  </fills>
  <borders count="28">
    <border>
      <left/>
      <right/>
      <top/>
      <bottom/>
      <diagonal/>
    </border>
    <border>
      <left style="thin">
        <color indexed="14"/>
      </left>
      <right style="thin">
        <color indexed="14"/>
      </right>
      <top style="thin">
        <color indexed="14"/>
      </top>
      <bottom style="thin">
        <color indexed="14"/>
      </bottom>
      <diagonal/>
    </border>
    <border>
      <left style="thin">
        <color indexed="14"/>
      </left>
      <right style="thin">
        <color indexed="14"/>
      </right>
      <top style="thin">
        <color indexed="14"/>
      </top>
      <bottom/>
      <diagonal/>
    </border>
    <border>
      <left style="thin">
        <color indexed="14"/>
      </left>
      <right/>
      <top/>
      <bottom/>
      <diagonal/>
    </border>
    <border>
      <left/>
      <right/>
      <top/>
      <bottom/>
      <diagonal/>
    </border>
    <border>
      <left/>
      <right style="thin">
        <color indexed="14"/>
      </right>
      <top/>
      <bottom/>
      <diagonal/>
    </border>
    <border>
      <left style="thin">
        <color indexed="14"/>
      </left>
      <right style="thin">
        <color indexed="14"/>
      </right>
      <top/>
      <bottom style="thin">
        <color indexed="14"/>
      </bottom>
      <diagonal/>
    </border>
    <border>
      <left style="thin">
        <color indexed="14"/>
      </left>
      <right/>
      <top/>
      <bottom style="thin">
        <color indexed="16"/>
      </bottom>
      <diagonal/>
    </border>
    <border>
      <left style="thin">
        <color indexed="16"/>
      </left>
      <right style="thin">
        <color indexed="16"/>
      </right>
      <top style="thin">
        <color indexed="16"/>
      </top>
      <bottom style="thin">
        <color indexed="16"/>
      </bottom>
      <diagonal/>
    </border>
    <border>
      <left style="thin">
        <color indexed="16"/>
      </left>
      <right style="thin">
        <color indexed="14"/>
      </right>
      <top/>
      <bottom style="thin">
        <color indexed="14"/>
      </bottom>
      <diagonal/>
    </border>
    <border>
      <left style="thin">
        <color indexed="14"/>
      </left>
      <right style="thin">
        <color indexed="14"/>
      </right>
      <top style="thin">
        <color indexed="16"/>
      </top>
      <bottom/>
      <diagonal/>
    </border>
    <border>
      <left/>
      <right/>
      <top/>
      <bottom style="thin">
        <color indexed="16"/>
      </bottom>
      <diagonal/>
    </border>
    <border>
      <left style="thin">
        <color indexed="14"/>
      </left>
      <right style="thin">
        <color indexed="16"/>
      </right>
      <top/>
      <bottom style="thin">
        <color indexed="14"/>
      </bottom>
      <diagonal/>
    </border>
    <border>
      <left style="thin">
        <color indexed="14"/>
      </left>
      <right style="thin">
        <color indexed="16"/>
      </right>
      <top style="thin">
        <color indexed="14"/>
      </top>
      <bottom style="thin">
        <color indexed="14"/>
      </bottom>
      <diagonal/>
    </border>
    <border>
      <left style="thin">
        <color indexed="16"/>
      </left>
      <right style="thin">
        <color indexed="14"/>
      </right>
      <top style="thin">
        <color indexed="14"/>
      </top>
      <bottom style="thin">
        <color indexed="14"/>
      </bottom>
      <diagonal/>
    </border>
    <border>
      <left style="thin">
        <color indexed="16"/>
      </left>
      <right style="thin">
        <color indexed="14"/>
      </right>
      <top style="thin">
        <color indexed="16"/>
      </top>
      <bottom style="thin">
        <color indexed="14"/>
      </bottom>
      <diagonal/>
    </border>
    <border>
      <left style="thin">
        <color indexed="14"/>
      </left>
      <right style="thin">
        <color indexed="14"/>
      </right>
      <top style="thin">
        <color indexed="16"/>
      </top>
      <bottom style="thin">
        <color indexed="14"/>
      </bottom>
      <diagonal/>
    </border>
    <border>
      <left style="thin">
        <color indexed="14"/>
      </left>
      <right style="thin">
        <color indexed="14"/>
      </right>
      <top style="thin">
        <color indexed="14"/>
      </top>
      <bottom style="thin">
        <color indexed="16"/>
      </bottom>
      <diagonal/>
    </border>
    <border>
      <left style="thin">
        <color indexed="16"/>
      </left>
      <right style="thin">
        <color indexed="16"/>
      </right>
      <top style="thin">
        <color indexed="14"/>
      </top>
      <bottom style="thin">
        <color indexed="14"/>
      </bottom>
      <diagonal/>
    </border>
    <border>
      <left style="thin">
        <color indexed="16"/>
      </left>
      <right style="thin">
        <color indexed="16"/>
      </right>
      <top style="thin">
        <color indexed="16"/>
      </top>
      <bottom style="thin">
        <color indexed="8"/>
      </bottom>
      <diagonal/>
    </border>
    <border>
      <left style="thin">
        <color indexed="14"/>
      </left>
      <right style="thin">
        <color indexed="14"/>
      </right>
      <top style="thin">
        <color indexed="8"/>
      </top>
      <bottom style="thin">
        <color indexed="14"/>
      </bottom>
      <diagonal/>
    </border>
    <border>
      <left style="thin">
        <color indexed="14"/>
      </left>
      <right style="thin">
        <color indexed="14"/>
      </right>
      <top style="thin">
        <color indexed="14"/>
      </top>
      <bottom style="thin">
        <color indexed="8"/>
      </bottom>
      <diagonal/>
    </border>
    <border>
      <left style="thin">
        <color indexed="14"/>
      </left>
      <right style="thin">
        <color indexed="14"/>
      </right>
      <top style="thin">
        <color indexed="8"/>
      </top>
      <bottom style="thin">
        <color indexed="8"/>
      </bottom>
      <diagonal/>
    </border>
    <border>
      <left/>
      <right/>
      <top style="thin">
        <color indexed="8"/>
      </top>
      <bottom/>
      <diagonal/>
    </border>
    <border>
      <left/>
      <right style="thin">
        <color indexed="14"/>
      </right>
      <top style="thin">
        <color indexed="8"/>
      </top>
      <bottom/>
      <diagonal/>
    </border>
    <border>
      <left style="thin">
        <color indexed="14"/>
      </left>
      <right style="thin">
        <color indexed="14"/>
      </right>
      <top/>
      <bottom style="thin">
        <color indexed="8"/>
      </bottom>
      <diagonal/>
    </border>
    <border>
      <left/>
      <right style="thin">
        <color indexed="14"/>
      </right>
      <top style="thin">
        <color indexed="14"/>
      </top>
      <bottom style="thin">
        <color indexed="14"/>
      </bottom>
      <diagonal/>
    </border>
    <border>
      <left style="thin">
        <color indexed="14"/>
      </left>
      <right style="thin">
        <color indexed="14"/>
      </right>
      <top/>
      <bottom/>
      <diagonal/>
    </border>
  </borders>
  <cellStyleXfs count="1">
    <xf numFmtId="0" fontId="0" applyNumberFormat="0" applyFont="1" applyFill="0" applyBorder="0" applyAlignment="1" applyProtection="0">
      <alignment vertical="bottom"/>
    </xf>
  </cellStyleXfs>
  <cellXfs count="117">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vertical="top" wrapText="1"/>
    </xf>
    <xf numFmtId="1" fontId="6" fillId="4" borderId="1" applyNumberFormat="1" applyFont="1" applyFill="1" applyBorder="1" applyAlignment="1" applyProtection="0">
      <alignment vertical="top" wrapText="1"/>
    </xf>
    <xf numFmtId="49" fontId="7" fillId="4" borderId="1" applyNumberFormat="1" applyFont="1" applyFill="1" applyBorder="1" applyAlignment="1" applyProtection="0">
      <alignment vertical="top" wrapText="1"/>
    </xf>
    <xf numFmtId="1" fontId="7" fillId="4" borderId="1" applyNumberFormat="1" applyFont="1" applyFill="1" applyBorder="1" applyAlignment="1" applyProtection="0">
      <alignment vertical="top" wrapText="1"/>
    </xf>
    <xf numFmtId="0" fontId="0" fillId="4" borderId="2" applyNumberFormat="0" applyFont="1" applyFill="1" applyBorder="1" applyAlignment="1" applyProtection="0">
      <alignment vertical="bottom"/>
    </xf>
    <xf numFmtId="49" fontId="8" fillId="5" borderId="3" applyNumberFormat="1" applyFont="1" applyFill="1" applyBorder="1" applyAlignment="1" applyProtection="0">
      <alignment vertical="top" wrapText="1"/>
    </xf>
    <xf numFmtId="1" fontId="8" fillId="5" borderId="4" applyNumberFormat="1" applyFont="1" applyFill="1" applyBorder="1" applyAlignment="1" applyProtection="0">
      <alignment vertical="top" wrapText="1"/>
    </xf>
    <xf numFmtId="1" fontId="8" fillId="5" borderId="5" applyNumberFormat="1" applyFont="1" applyFill="1" applyBorder="1" applyAlignment="1" applyProtection="0">
      <alignment vertical="top" wrapText="1"/>
    </xf>
    <xf numFmtId="49" fontId="9" fillId="4" borderId="6" applyNumberFormat="1" applyFont="1" applyFill="1" applyBorder="1" applyAlignment="1" applyProtection="0">
      <alignment vertical="top" wrapText="1"/>
    </xf>
    <xf numFmtId="1" fontId="9" fillId="4" borderId="6" applyNumberFormat="1" applyFont="1" applyFill="1" applyBorder="1" applyAlignment="1" applyProtection="0">
      <alignment vertical="top" wrapText="1"/>
    </xf>
    <xf numFmtId="49" fontId="9" fillId="4" borderId="1" applyNumberFormat="1" applyFont="1" applyFill="1" applyBorder="1" applyAlignment="1" applyProtection="0">
      <alignment vertical="top" wrapText="1"/>
    </xf>
    <xf numFmtId="1" fontId="9" fillId="4" borderId="1" applyNumberFormat="1" applyFont="1" applyFill="1" applyBorder="1" applyAlignment="1" applyProtection="0">
      <alignment vertical="top" wrapText="1"/>
    </xf>
    <xf numFmtId="49" fontId="8" fillId="5" borderId="7" applyNumberFormat="1" applyFont="1" applyFill="1" applyBorder="1" applyAlignment="1" applyProtection="0">
      <alignment vertical="top" wrapText="1"/>
    </xf>
    <xf numFmtId="49" fontId="10" fillId="6" borderId="8" applyNumberFormat="1" applyFont="1" applyFill="1" applyBorder="1" applyAlignment="1" applyProtection="0">
      <alignment vertical="bottom"/>
    </xf>
    <xf numFmtId="49" fontId="9" fillId="4" borderId="9" applyNumberFormat="1" applyFont="1" applyFill="1" applyBorder="1" applyAlignment="1" applyProtection="0">
      <alignment vertical="bottom"/>
    </xf>
    <xf numFmtId="0" fontId="0" fillId="4" borderId="6" applyNumberFormat="0" applyFont="1" applyFill="1" applyBorder="1" applyAlignment="1" applyProtection="0">
      <alignment vertical="bottom"/>
    </xf>
    <xf numFmtId="49" fontId="11" fillId="4" borderId="6" applyNumberFormat="1" applyFont="1" applyFill="1" applyBorder="1" applyAlignment="1" applyProtection="0">
      <alignment vertical="bottom"/>
    </xf>
    <xf numFmtId="0" fontId="0" fillId="4" borderId="10" applyNumberFormat="0" applyFont="1" applyFill="1" applyBorder="1" applyAlignment="1" applyProtection="0">
      <alignment vertical="bottom"/>
    </xf>
    <xf numFmtId="49" fontId="9" fillId="7" borderId="3" applyNumberFormat="1" applyFont="1" applyFill="1" applyBorder="1" applyAlignment="1" applyProtection="0">
      <alignment horizontal="center" vertical="bottom" wrapText="1"/>
    </xf>
    <xf numFmtId="49" fontId="9" fillId="7" borderId="4" applyNumberFormat="1" applyFont="1" applyFill="1" applyBorder="1" applyAlignment="1" applyProtection="0">
      <alignment horizontal="center" vertical="bottom" wrapText="1"/>
    </xf>
    <xf numFmtId="49" fontId="9" fillId="7" borderId="5" applyNumberFormat="1" applyFont="1" applyFill="1" applyBorder="1" applyAlignment="1" applyProtection="0">
      <alignment horizontal="center" vertical="bottom" wrapText="1"/>
    </xf>
    <xf numFmtId="49" fontId="9" fillId="4" borderId="6" applyNumberFormat="1" applyFont="1" applyFill="1" applyBorder="1" applyAlignment="1" applyProtection="0">
      <alignment vertical="bottom"/>
    </xf>
    <xf numFmtId="59" fontId="9" fillId="4" borderId="6" applyNumberFormat="1" applyFont="1" applyFill="1" applyBorder="1" applyAlignment="1" applyProtection="0">
      <alignment vertical="bottom"/>
    </xf>
    <xf numFmtId="60" fontId="9" fillId="4" borderId="6" applyNumberFormat="1" applyFont="1" applyFill="1" applyBorder="1" applyAlignment="1" applyProtection="0">
      <alignment vertical="bottom"/>
    </xf>
    <xf numFmtId="61" fontId="9" fillId="4" borderId="6" applyNumberFormat="1" applyFont="1" applyFill="1" applyBorder="1" applyAlignment="1" applyProtection="0">
      <alignment vertical="bottom"/>
    </xf>
    <xf numFmtId="0" fontId="0" fillId="4" borderId="1" applyNumberFormat="0" applyFont="1" applyFill="1" applyBorder="1" applyAlignment="1" applyProtection="0">
      <alignment vertical="bottom"/>
    </xf>
    <xf numFmtId="0" fontId="12" fillId="4" borderId="1" applyNumberFormat="0" applyFont="1" applyFill="1" applyBorder="1" applyAlignment="1" applyProtection="0">
      <alignment vertical="top" wrapText="1"/>
    </xf>
    <xf numFmtId="1" fontId="12" fillId="4" borderId="1" applyNumberFormat="1" applyFont="1" applyFill="1" applyBorder="1" applyAlignment="1" applyProtection="0">
      <alignment vertical="top" wrapText="1"/>
    </xf>
    <xf numFmtId="0" fontId="0" applyNumberFormat="1" applyFont="1" applyFill="0" applyBorder="0" applyAlignment="1" applyProtection="0">
      <alignment vertical="bottom"/>
    </xf>
    <xf numFmtId="49" fontId="13" fillId="4" borderId="1" applyNumberFormat="1" applyFont="1" applyFill="1" applyBorder="1" applyAlignment="1" applyProtection="0">
      <alignment vertical="bottom"/>
    </xf>
    <xf numFmtId="49" fontId="9" fillId="4" borderId="1" applyNumberFormat="1" applyFont="1" applyFill="1" applyBorder="1" applyAlignment="1" applyProtection="0">
      <alignment vertical="bottom"/>
    </xf>
    <xf numFmtId="49" fontId="7" fillId="4" borderId="2" applyNumberFormat="1" applyFont="1" applyFill="1" applyBorder="1" applyAlignment="1" applyProtection="0">
      <alignment vertical="bottom"/>
    </xf>
    <xf numFmtId="49" fontId="8" fillId="5" borderId="3" applyNumberFormat="1" applyFont="1" applyFill="1" applyBorder="1" applyAlignment="1" applyProtection="0">
      <alignment vertical="bottom"/>
    </xf>
    <xf numFmtId="1" fontId="8" fillId="5" borderId="4" applyNumberFormat="1" applyFont="1" applyFill="1" applyBorder="1" applyAlignment="1" applyProtection="0">
      <alignment vertical="bottom"/>
    </xf>
    <xf numFmtId="1" fontId="8" fillId="5" borderId="11" applyNumberFormat="1" applyFont="1" applyFill="1" applyBorder="1" applyAlignment="1" applyProtection="0">
      <alignment vertical="bottom"/>
    </xf>
    <xf numFmtId="49" fontId="8" fillId="5" borderId="5" applyNumberFormat="1" applyFont="1" applyFill="1" applyBorder="1" applyAlignment="1" applyProtection="0">
      <alignment vertical="bottom"/>
    </xf>
    <xf numFmtId="0" fontId="0" fillId="4" borderId="12" applyNumberFormat="0" applyFont="1" applyFill="1" applyBorder="1" applyAlignment="1" applyProtection="0">
      <alignment vertical="bottom"/>
    </xf>
    <xf numFmtId="49" fontId="7" fillId="4" borderId="9" applyNumberFormat="1" applyFont="1" applyFill="1" applyBorder="1" applyAlignment="1" applyProtection="0">
      <alignment vertical="bottom"/>
    </xf>
    <xf numFmtId="0" fontId="0" fillId="4" borderId="13" applyNumberFormat="0" applyFont="1" applyFill="1" applyBorder="1" applyAlignment="1" applyProtection="0">
      <alignment vertical="bottom"/>
    </xf>
    <xf numFmtId="49" fontId="7" fillId="4" borderId="14" applyNumberFormat="1" applyFont="1" applyFill="1" applyBorder="1" applyAlignment="1" applyProtection="0">
      <alignment vertical="bottom"/>
    </xf>
    <xf numFmtId="1" fontId="10" fillId="6" borderId="8" applyNumberFormat="1" applyFont="1" applyFill="1" applyBorder="1" applyAlignment="1" applyProtection="0">
      <alignment vertical="bottom"/>
    </xf>
    <xf numFmtId="0" fontId="0" fillId="4" borderId="15" applyNumberFormat="0" applyFont="1" applyFill="1" applyBorder="1" applyAlignment="1" applyProtection="0">
      <alignment vertical="bottom"/>
    </xf>
    <xf numFmtId="0" fontId="0" fillId="4" borderId="16" applyNumberFormat="0" applyFont="1" applyFill="1" applyBorder="1" applyAlignment="1" applyProtection="0">
      <alignment vertical="bottom"/>
    </xf>
    <xf numFmtId="49" fontId="7" fillId="4" borderId="1" applyNumberFormat="1" applyFont="1" applyFill="1" applyBorder="1" applyAlignment="1" applyProtection="0">
      <alignment vertical="bottom"/>
    </xf>
    <xf numFmtId="49" fontId="8" fillId="5" borderId="11" applyNumberFormat="1" applyFont="1" applyFill="1" applyBorder="1" applyAlignment="1" applyProtection="0">
      <alignment horizontal="center" vertical="bottom"/>
    </xf>
    <xf numFmtId="59" fontId="10" fillId="6" borderId="8" applyNumberFormat="1" applyFont="1" applyFill="1" applyBorder="1" applyAlignment="1" applyProtection="0">
      <alignment vertical="bottom"/>
    </xf>
    <xf numFmtId="60" fontId="10" fillId="6" borderId="8" applyNumberFormat="1" applyFont="1" applyFill="1" applyBorder="1" applyAlignment="1" applyProtection="0">
      <alignment vertical="bottom"/>
    </xf>
    <xf numFmtId="1" fontId="7" fillId="4" borderId="14" applyNumberFormat="1" applyFont="1" applyFill="1" applyBorder="1" applyAlignment="1" applyProtection="0">
      <alignment vertical="bottom"/>
    </xf>
    <xf numFmtId="0" fontId="0" fillId="4" borderId="14" applyNumberFormat="0" applyFont="1" applyFill="1" applyBorder="1" applyAlignment="1" applyProtection="0">
      <alignment vertical="bottom"/>
    </xf>
    <xf numFmtId="61" fontId="10" fillId="6" borderId="8" applyNumberFormat="1" applyFont="1" applyFill="1" applyBorder="1" applyAlignment="1" applyProtection="0">
      <alignment vertical="bottom"/>
    </xf>
    <xf numFmtId="62" fontId="10" fillId="6" borderId="8" applyNumberFormat="1" applyFont="1" applyFill="1" applyBorder="1" applyAlignment="1" applyProtection="0">
      <alignment vertical="bottom"/>
    </xf>
    <xf numFmtId="49" fontId="9" fillId="4" borderId="17" applyNumberFormat="1" applyFont="1" applyFill="1" applyBorder="1" applyAlignment="1" applyProtection="0">
      <alignment vertical="bottom"/>
    </xf>
    <xf numFmtId="0" fontId="0" fillId="4" borderId="18" applyNumberFormat="0" applyFont="1" applyFill="1" applyBorder="1" applyAlignment="1" applyProtection="0">
      <alignment vertical="bottom"/>
    </xf>
    <xf numFmtId="63" fontId="10" fillId="6" borderId="8" applyNumberFormat="1" applyFont="1" applyFill="1" applyBorder="1" applyAlignment="1" applyProtection="0">
      <alignment vertical="bottom"/>
    </xf>
    <xf numFmtId="49" fontId="9" fillId="4" borderId="12" applyNumberFormat="1" applyFont="1" applyFill="1" applyBorder="1" applyAlignment="1" applyProtection="0">
      <alignment vertical="bottom"/>
    </xf>
    <xf numFmtId="0" fontId="0" fillId="4" borderId="9" applyNumberFormat="0" applyFont="1" applyFill="1" applyBorder="1" applyAlignment="1" applyProtection="0">
      <alignment vertical="bottom"/>
    </xf>
    <xf numFmtId="49" fontId="7" fillId="4" borderId="6" applyNumberFormat="1" applyFont="1" applyFill="1" applyBorder="1" applyAlignment="1" applyProtection="0">
      <alignment vertical="bottom"/>
    </xf>
    <xf numFmtId="49" fontId="9" fillId="4" borderId="13" applyNumberFormat="1" applyFont="1" applyFill="1" applyBorder="1" applyAlignment="1" applyProtection="0">
      <alignment vertical="bottom"/>
    </xf>
    <xf numFmtId="61" fontId="10" fillId="6" borderId="19" applyNumberFormat="1" applyFont="1" applyFill="1" applyBorder="1" applyAlignment="1" applyProtection="0">
      <alignment vertical="bottom"/>
    </xf>
    <xf numFmtId="61" fontId="9" fillId="4" borderId="20" applyNumberFormat="1" applyFont="1" applyFill="1" applyBorder="1" applyAlignment="1" applyProtection="0">
      <alignment vertical="bottom"/>
    </xf>
    <xf numFmtId="0" fontId="0" fillId="4" borderId="17" applyNumberFormat="0" applyFont="1" applyFill="1" applyBorder="1" applyAlignment="1" applyProtection="0">
      <alignment vertical="bottom"/>
    </xf>
    <xf numFmtId="49" fontId="9" fillId="4" borderId="14" applyNumberFormat="1" applyFont="1" applyFill="1" applyBorder="1" applyAlignment="1" applyProtection="0">
      <alignment vertical="bottom"/>
    </xf>
    <xf numFmtId="49" fontId="11" fillId="4" borderId="1" applyNumberFormat="1" applyFont="1" applyFill="1" applyBorder="1" applyAlignment="1" applyProtection="0">
      <alignment vertical="bottom"/>
    </xf>
    <xf numFmtId="0" fontId="0" applyNumberFormat="1" applyFont="1" applyFill="0" applyBorder="0" applyAlignment="1" applyProtection="0">
      <alignment vertical="bottom"/>
    </xf>
    <xf numFmtId="0" fontId="13" fillId="4" borderId="1" applyNumberFormat="0" applyFont="1" applyFill="1" applyBorder="1" applyAlignment="1" applyProtection="0">
      <alignment vertical="bottom"/>
    </xf>
    <xf numFmtId="1" fontId="8" fillId="5" borderId="3" applyNumberFormat="1" applyFont="1" applyFill="1" applyBorder="1" applyAlignment="1" applyProtection="0">
      <alignment vertical="bottom"/>
    </xf>
    <xf numFmtId="0" fontId="8" fillId="5" borderId="4" applyNumberFormat="0" applyFont="1" applyFill="1" applyBorder="1" applyAlignment="1" applyProtection="0">
      <alignment horizontal="center" vertical="bottom"/>
    </xf>
    <xf numFmtId="49" fontId="8" fillId="5" borderId="5" applyNumberFormat="1" applyFont="1" applyFill="1" applyBorder="1" applyAlignment="1" applyProtection="0">
      <alignment horizontal="center" vertical="bottom"/>
    </xf>
    <xf numFmtId="49" fontId="9" fillId="7" borderId="3" applyNumberFormat="1" applyFont="1" applyFill="1" applyBorder="1" applyAlignment="1" applyProtection="0">
      <alignment vertical="bottom"/>
    </xf>
    <xf numFmtId="1" fontId="9" fillId="7" borderId="4" applyNumberFormat="1" applyFont="1" applyFill="1" applyBorder="1" applyAlignment="1" applyProtection="0">
      <alignment vertical="bottom"/>
    </xf>
    <xf numFmtId="1" fontId="9" fillId="7" borderId="5" applyNumberFormat="1" applyFont="1" applyFill="1" applyBorder="1" applyAlignment="1" applyProtection="0">
      <alignment vertical="bottom"/>
    </xf>
    <xf numFmtId="0" fontId="9" fillId="4" borderId="6" applyNumberFormat="0" applyFont="1" applyFill="1" applyBorder="1" applyAlignment="1" applyProtection="0">
      <alignment vertical="bottom"/>
    </xf>
    <xf numFmtId="0" fontId="9" fillId="4" borderId="1" applyNumberFormat="0" applyFont="1" applyFill="1" applyBorder="1" applyAlignment="1" applyProtection="0">
      <alignment vertical="bottom"/>
    </xf>
    <xf numFmtId="61" fontId="9" fillId="4" borderId="1" applyNumberFormat="1" applyFont="1" applyFill="1" applyBorder="1" applyAlignment="1" applyProtection="0">
      <alignment vertical="bottom"/>
    </xf>
    <xf numFmtId="61" fontId="9" fillId="4" borderId="21" applyNumberFormat="1" applyFont="1" applyFill="1" applyBorder="1" applyAlignment="1" applyProtection="0">
      <alignment vertical="bottom"/>
    </xf>
    <xf numFmtId="49" fontId="7" fillId="4" borderId="1" applyNumberFormat="1" applyFont="1" applyFill="1" applyBorder="1" applyAlignment="1" applyProtection="0">
      <alignment horizontal="right" vertical="bottom"/>
    </xf>
    <xf numFmtId="62" fontId="7" fillId="4" borderId="1" applyNumberFormat="1" applyFont="1" applyFill="1" applyBorder="1" applyAlignment="1" applyProtection="0">
      <alignment vertical="bottom"/>
    </xf>
    <xf numFmtId="61" fontId="9" fillId="4" borderId="22" applyNumberFormat="1" applyFont="1" applyFill="1" applyBorder="1" applyAlignment="1" applyProtection="0">
      <alignment vertical="bottom"/>
    </xf>
    <xf numFmtId="62" fontId="9" fillId="4" borderId="1" applyNumberFormat="1" applyFont="1" applyFill="1" applyBorder="1" applyAlignment="1" applyProtection="0">
      <alignment vertical="bottom"/>
    </xf>
    <xf numFmtId="61" fontId="11" fillId="4" borderId="6" applyNumberFormat="1" applyFont="1" applyFill="1" applyBorder="1" applyAlignment="1" applyProtection="0">
      <alignment vertical="bottom"/>
    </xf>
    <xf numFmtId="61" fontId="11" fillId="4" borderId="1" applyNumberFormat="1" applyFont="1" applyFill="1" applyBorder="1" applyAlignment="1" applyProtection="0">
      <alignment vertical="bottom"/>
    </xf>
    <xf numFmtId="61" fontId="11" fillId="4" borderId="21" applyNumberFormat="1" applyFont="1" applyFill="1" applyBorder="1" applyAlignment="1" applyProtection="0">
      <alignment vertical="bottom"/>
    </xf>
    <xf numFmtId="0" fontId="0" fillId="4" borderId="21" applyNumberFormat="0" applyFont="1" applyFill="1" applyBorder="1" applyAlignment="1" applyProtection="0">
      <alignment vertical="bottom"/>
    </xf>
    <xf numFmtId="49" fontId="9" fillId="4" borderId="2" applyNumberFormat="1" applyFont="1" applyFill="1" applyBorder="1" applyAlignment="1" applyProtection="0">
      <alignment vertical="bottom"/>
    </xf>
    <xf numFmtId="49" fontId="9" fillId="8" borderId="3" applyNumberFormat="1" applyFont="1" applyFill="1" applyBorder="1" applyAlignment="1" applyProtection="0">
      <alignment vertical="bottom"/>
    </xf>
    <xf numFmtId="1" fontId="0" fillId="8" borderId="4" applyNumberFormat="1" applyFont="1" applyFill="1" applyBorder="1" applyAlignment="1" applyProtection="0">
      <alignment vertical="bottom"/>
    </xf>
    <xf numFmtId="61" fontId="9" fillId="8" borderId="23" applyNumberFormat="1" applyFont="1" applyFill="1" applyBorder="1" applyAlignment="1" applyProtection="0">
      <alignment vertical="bottom"/>
    </xf>
    <xf numFmtId="61" fontId="9" fillId="8" borderId="24" applyNumberFormat="1" applyFont="1" applyFill="1" applyBorder="1" applyAlignment="1" applyProtection="0">
      <alignment vertical="bottom"/>
    </xf>
    <xf numFmtId="62" fontId="9" fillId="4" borderId="6" applyNumberFormat="1" applyFont="1" applyFill="1" applyBorder="1" applyAlignment="1" applyProtection="0">
      <alignment vertical="bottom"/>
    </xf>
    <xf numFmtId="0" fontId="0" applyNumberFormat="1" applyFont="1" applyFill="0" applyBorder="0" applyAlignment="1" applyProtection="0">
      <alignment vertical="bottom"/>
    </xf>
    <xf numFmtId="61" fontId="9" fillId="4" borderId="25" applyNumberFormat="1" applyFont="1" applyFill="1" applyBorder="1" applyAlignment="1" applyProtection="0">
      <alignment vertical="bottom"/>
    </xf>
    <xf numFmtId="0" fontId="9" fillId="4" borderId="6" applyNumberFormat="0" applyFont="1" applyFill="1" applyBorder="1" applyAlignment="1" applyProtection="0">
      <alignment horizontal="right" vertical="bottom"/>
    </xf>
    <xf numFmtId="0" fontId="0" applyNumberFormat="1" applyFont="1" applyFill="0" applyBorder="0" applyAlignment="1" applyProtection="0">
      <alignment vertical="bottom"/>
    </xf>
    <xf numFmtId="49" fontId="8" fillId="5" borderId="4" applyNumberFormat="1" applyFont="1" applyFill="1" applyBorder="1" applyAlignment="1" applyProtection="0">
      <alignment horizontal="center" vertical="bottom"/>
    </xf>
    <xf numFmtId="1" fontId="9" fillId="5" borderId="5" applyNumberFormat="1" applyFont="1" applyFill="1" applyBorder="1" applyAlignment="1" applyProtection="0">
      <alignment vertical="bottom"/>
    </xf>
    <xf numFmtId="0" fontId="0" fillId="4" borderId="26" applyNumberFormat="0" applyFont="1" applyFill="1" applyBorder="1" applyAlignment="1" applyProtection="0">
      <alignment vertical="bottom"/>
    </xf>
    <xf numFmtId="0" fontId="0" fillId="4" borderId="27" applyNumberFormat="0" applyFont="1" applyFill="1" applyBorder="1" applyAlignment="1" applyProtection="0">
      <alignment vertical="bottom"/>
    </xf>
    <xf numFmtId="49" fontId="9" fillId="4" borderId="27" applyNumberFormat="1" applyFont="1" applyFill="1" applyBorder="1" applyAlignment="1" applyProtection="0">
      <alignment vertical="bottom"/>
    </xf>
    <xf numFmtId="61" fontId="11" fillId="4" borderId="25" applyNumberFormat="1" applyFont="1" applyFill="1" applyBorder="1" applyAlignment="1" applyProtection="0">
      <alignment vertical="bottom"/>
    </xf>
    <xf numFmtId="0" fontId="9" fillId="4" borderId="1" applyNumberFormat="0" applyFont="1" applyFill="1" applyBorder="1" applyAlignment="1" applyProtection="0">
      <alignment horizontal="right" vertical="bottom"/>
    </xf>
    <xf numFmtId="0" fontId="0" applyNumberFormat="1" applyFont="1" applyFill="0" applyBorder="0" applyAlignment="1" applyProtection="0">
      <alignment vertical="bottom"/>
    </xf>
    <xf numFmtId="62" fontId="11" fillId="4" borderId="1" applyNumberFormat="1" applyFont="1" applyFill="1" applyBorder="1" applyAlignment="1" applyProtection="0">
      <alignment vertical="bottom"/>
    </xf>
    <xf numFmtId="49" fontId="9" fillId="4" borderId="6" applyNumberFormat="1" applyFont="1" applyFill="1" applyBorder="1" applyAlignment="1" applyProtection="0">
      <alignment horizontal="right" vertical="bottom"/>
    </xf>
    <xf numFmtId="49" fontId="9" fillId="4" borderId="1" applyNumberFormat="1" applyFont="1" applyFill="1" applyBorder="1" applyAlignment="1" applyProtection="0">
      <alignment horizontal="right" vertical="bottom"/>
    </xf>
    <xf numFmtId="0" fontId="0" applyNumberFormat="1" applyFont="1" applyFill="0" applyBorder="0" applyAlignment="1" applyProtection="0">
      <alignment vertical="bottom"/>
    </xf>
    <xf numFmtId="49" fontId="13" fillId="4" borderId="2" applyNumberFormat="1" applyFont="1" applyFill="1" applyBorder="1" applyAlignment="1" applyProtection="0">
      <alignment vertical="bottom"/>
    </xf>
    <xf numFmtId="1" fontId="8" fillId="5" borderId="5" applyNumberFormat="1" applyFont="1" applyFill="1" applyBorder="1" applyAlignment="1" applyProtection="0">
      <alignment vertical="bottom"/>
    </xf>
    <xf numFmtId="0" fontId="0" applyNumberFormat="1" applyFont="1" applyFill="0" applyBorder="0" applyAlignment="1" applyProtection="0">
      <alignment vertical="bottom"/>
    </xf>
    <xf numFmtId="49" fontId="14" fillId="4" borderId="1" applyNumberFormat="1" applyFont="1" applyFill="1" applyBorder="1" applyAlignment="1" applyProtection="0">
      <alignment vertical="bottom"/>
    </xf>
    <xf numFmtId="49" fontId="8" fillId="5" borderId="4"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1f3864"/>
      <rgbColor rgb="ffffffff"/>
      <rgbColor rgb="ffaaaaaa"/>
      <rgbColor rgb="ff7f7f7f"/>
      <rgbColor rgb="ffbfbfbf"/>
      <rgbColor rgb="ffffffcc"/>
      <rgbColor rgb="ff008000"/>
      <rgbColor rgb="ffd9e1f2"/>
      <rgbColor rgb="ffc00000"/>
      <rgbColor rgb="fff2f2f2"/>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 Id="rId10" Type="http://schemas.openxmlformats.org/officeDocument/2006/relationships/worksheet" Target="worksheets/sheet6.xml"/><Relationship Id="rId11" Type="http://schemas.openxmlformats.org/officeDocument/2006/relationships/worksheet" Target="worksheets/sheet7.xml"/><Relationship Id="rId12" Type="http://schemas.openxmlformats.org/officeDocument/2006/relationships/worksheet" Target="worksheets/sheet8.xml"/><Relationship Id="rId13" Type="http://schemas.openxmlformats.org/officeDocument/2006/relationships/worksheet" Target="worksheets/sheet9.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noFill/>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34</v>
      </c>
      <c r="C11" s="3"/>
      <c r="D11" s="3"/>
    </row>
    <row r="12">
      <c r="B12" s="4"/>
      <c r="C12" t="s" s="4">
        <v>5</v>
      </c>
      <c r="D12" t="s" s="5">
        <v>34</v>
      </c>
    </row>
    <row r="13">
      <c r="B13" t="s" s="3">
        <v>123</v>
      </c>
      <c r="C13" s="3"/>
      <c r="D13" s="3"/>
    </row>
    <row r="14">
      <c r="B14" s="4"/>
      <c r="C14" t="s" s="4">
        <v>5</v>
      </c>
      <c r="D14" t="s" s="5">
        <v>123</v>
      </c>
    </row>
    <row r="15">
      <c r="B15" t="s" s="3">
        <v>159</v>
      </c>
      <c r="C15" s="3"/>
      <c r="D15" s="3"/>
    </row>
    <row r="16">
      <c r="B16" s="4"/>
      <c r="C16" t="s" s="4">
        <v>5</v>
      </c>
      <c r="D16" t="s" s="5">
        <v>159</v>
      </c>
    </row>
    <row r="17">
      <c r="B17" t="s" s="3">
        <v>182</v>
      </c>
      <c r="C17" s="3"/>
      <c r="D17" s="3"/>
    </row>
    <row r="18">
      <c r="B18" s="4"/>
      <c r="C18" t="s" s="4">
        <v>5</v>
      </c>
      <c r="D18" t="s" s="5">
        <v>182</v>
      </c>
    </row>
    <row r="19">
      <c r="B19" t="s" s="3">
        <v>199</v>
      </c>
      <c r="C19" s="3"/>
      <c r="D19" s="3"/>
    </row>
    <row r="20">
      <c r="B20" s="4"/>
      <c r="C20" t="s" s="4">
        <v>5</v>
      </c>
      <c r="D20" t="s" s="5">
        <v>199</v>
      </c>
    </row>
    <row r="21">
      <c r="B21" t="s" s="3">
        <v>214</v>
      </c>
      <c r="C21" s="3"/>
      <c r="D21" s="3"/>
    </row>
    <row r="22">
      <c r="B22" s="4"/>
      <c r="C22" t="s" s="4">
        <v>5</v>
      </c>
      <c r="D22" t="s" s="5">
        <v>214</v>
      </c>
    </row>
    <row r="23">
      <c r="B23" t="s" s="3">
        <v>236</v>
      </c>
      <c r="C23" s="3"/>
      <c r="D23" s="3"/>
    </row>
    <row r="24">
      <c r="B24" s="4"/>
      <c r="C24" t="s" s="4">
        <v>5</v>
      </c>
      <c r="D24" t="s" s="5">
        <v>236</v>
      </c>
    </row>
  </sheetData>
  <mergeCells count="1">
    <mergeCell ref="B3:D3"/>
  </mergeCells>
  <hyperlinks>
    <hyperlink ref="D10" location="'Start Here'!R1C1" tooltip="" display="Start Here"/>
    <hyperlink ref="D12" location="'Inputs'!R1C1" tooltip="" display="Inputs"/>
    <hyperlink ref="D14" location="'Income Statement'!R1C1" tooltip="" display="Income Statement"/>
    <hyperlink ref="D16" location="'Cash Flow'!R1C1" tooltip="" display="Cash Flow"/>
    <hyperlink ref="D18" location="'Balance Sheet'!R1C1" tooltip="" display="Balance Sheet"/>
    <hyperlink ref="D20" location="'Summary'!R1C1" tooltip="" display="Summary"/>
    <hyperlink ref="D22" location="'Schedules'!R1C1" tooltip="" display="Schedules"/>
    <hyperlink ref="D24" location="'Developer Field Map'!R1C1" tooltip="" display="Developer Field Map"/>
  </hyperlinks>
</worksheet>
</file>

<file path=xl/worksheets/sheet2.xml><?xml version="1.0" encoding="utf-8"?>
<worksheet xmlns:r="http://schemas.openxmlformats.org/officeDocument/2006/relationships" xmlns="http://schemas.openxmlformats.org/spreadsheetml/2006/main">
  <sheetPr>
    <pageSetUpPr fitToPage="1"/>
  </sheetPr>
  <dimension ref="A1:F27"/>
  <sheetViews>
    <sheetView workbookViewId="0" showGridLines="0" defaultGridColor="1"/>
  </sheetViews>
  <sheetFormatPr defaultColWidth="8.66667" defaultRowHeight="15" customHeight="1" outlineLevelRow="0" outlineLevelCol="0"/>
  <cols>
    <col min="1" max="1" width="30" style="6" customWidth="1"/>
    <col min="2" max="6" width="17" style="6" customWidth="1"/>
    <col min="7" max="16384" width="8.67188" style="6" customWidth="1"/>
  </cols>
  <sheetData>
    <row r="1" ht="24" customHeight="1">
      <c r="A1" t="s" s="7">
        <v>6</v>
      </c>
      <c r="B1" s="8"/>
      <c r="C1" s="8"/>
      <c r="D1" s="8"/>
      <c r="E1" s="8"/>
      <c r="F1" s="8"/>
    </row>
    <row r="2" ht="15" customHeight="1">
      <c r="A2" t="s" s="9">
        <v>7</v>
      </c>
      <c r="B2" s="10"/>
      <c r="C2" s="10"/>
      <c r="D2" s="10"/>
      <c r="E2" s="10"/>
      <c r="F2" s="10"/>
    </row>
    <row r="3" ht="13.55" customHeight="1">
      <c r="A3" s="11"/>
      <c r="B3" s="11"/>
      <c r="C3" s="11"/>
      <c r="D3" s="11"/>
      <c r="E3" s="11"/>
      <c r="F3" s="11"/>
    </row>
    <row r="4" ht="15" customHeight="1">
      <c r="A4" t="s" s="12">
        <v>8</v>
      </c>
      <c r="B4" s="13"/>
      <c r="C4" s="13"/>
      <c r="D4" s="13"/>
      <c r="E4" s="13"/>
      <c r="F4" s="14"/>
    </row>
    <row r="5" ht="28.5" customHeight="1">
      <c r="A5" t="s" s="15">
        <v>9</v>
      </c>
      <c r="B5" s="16"/>
      <c r="C5" s="16"/>
      <c r="D5" s="16"/>
      <c r="E5" s="16"/>
      <c r="F5" s="16"/>
    </row>
    <row r="6" ht="28.5" customHeight="1">
      <c r="A6" t="s" s="17">
        <v>10</v>
      </c>
      <c r="B6" s="18"/>
      <c r="C6" s="18"/>
      <c r="D6" s="18"/>
      <c r="E6" s="18"/>
      <c r="F6" s="18"/>
    </row>
    <row r="7" ht="28.5" customHeight="1">
      <c r="A7" t="s" s="17">
        <v>11</v>
      </c>
      <c r="B7" s="18"/>
      <c r="C7" s="18"/>
      <c r="D7" s="18"/>
      <c r="E7" s="18"/>
      <c r="F7" s="18"/>
    </row>
    <row r="8" ht="28.5" customHeight="1">
      <c r="A8" t="s" s="17">
        <v>12</v>
      </c>
      <c r="B8" s="18"/>
      <c r="C8" s="18"/>
      <c r="D8" s="18"/>
      <c r="E8" s="18"/>
      <c r="F8" s="18"/>
    </row>
    <row r="9" ht="28.5" customHeight="1">
      <c r="A9" t="s" s="17">
        <v>13</v>
      </c>
      <c r="B9" s="18"/>
      <c r="C9" s="18"/>
      <c r="D9" s="18"/>
      <c r="E9" s="18"/>
      <c r="F9" s="18"/>
    </row>
    <row r="10" ht="13.55" customHeight="1">
      <c r="A10" s="11"/>
      <c r="B10" s="11"/>
      <c r="C10" s="11"/>
      <c r="D10" s="11"/>
      <c r="E10" s="11"/>
      <c r="F10" s="11"/>
    </row>
    <row r="11" ht="15" customHeight="1">
      <c r="A11" t="s" s="19">
        <v>14</v>
      </c>
      <c r="B11" s="13"/>
      <c r="C11" s="13"/>
      <c r="D11" s="13"/>
      <c r="E11" s="13"/>
      <c r="F11" s="14"/>
    </row>
    <row r="12" ht="13.65" customHeight="1">
      <c r="A12" t="s" s="20">
        <v>15</v>
      </c>
      <c r="B12" t="s" s="21">
        <v>16</v>
      </c>
      <c r="C12" s="22"/>
      <c r="D12" t="s" s="23">
        <v>17</v>
      </c>
      <c r="E12" s="22"/>
      <c r="F12" s="22"/>
    </row>
    <row r="13" ht="13.55" customHeight="1">
      <c r="A13" s="24"/>
      <c r="B13" s="11"/>
      <c r="C13" s="11"/>
      <c r="D13" s="11"/>
      <c r="E13" s="11"/>
      <c r="F13" s="11"/>
    </row>
    <row r="14" ht="15" customHeight="1">
      <c r="A14" t="s" s="12">
        <v>18</v>
      </c>
      <c r="B14" s="13"/>
      <c r="C14" s="13"/>
      <c r="D14" s="13"/>
      <c r="E14" s="13"/>
      <c r="F14" s="14"/>
    </row>
    <row r="15" ht="27.75" customHeight="1">
      <c r="A15" t="s" s="25">
        <v>19</v>
      </c>
      <c r="B15" t="s" s="26">
        <v>20</v>
      </c>
      <c r="C15" t="s" s="26">
        <v>21</v>
      </c>
      <c r="D15" t="s" s="26">
        <v>22</v>
      </c>
      <c r="E15" t="s" s="26">
        <v>23</v>
      </c>
      <c r="F15" t="s" s="27">
        <v>24</v>
      </c>
    </row>
    <row r="16" ht="13.65" customHeight="1">
      <c r="A16" t="s" s="28">
        <v>25</v>
      </c>
      <c r="B16" s="29">
        <v>120</v>
      </c>
      <c r="C16" s="30">
        <v>150</v>
      </c>
      <c r="D16" s="30">
        <v>20</v>
      </c>
      <c r="E16" s="31" cm="1">
        <f t="array" ref="E16">B16*C16</f>
        <v>18000</v>
      </c>
      <c r="F16" s="31" cm="1">
        <f t="array" ref="F16">B16*(C16-D16)</f>
        <v>15600</v>
      </c>
    </row>
    <row r="17" ht="28.5" customHeight="1">
      <c r="A17" t="s" s="9">
        <v>26</v>
      </c>
      <c r="B17" s="10"/>
      <c r="C17" s="10"/>
      <c r="D17" s="10"/>
      <c r="E17" s="10"/>
      <c r="F17" s="10"/>
    </row>
    <row r="18" ht="13.55" customHeight="1">
      <c r="A18" s="11"/>
      <c r="B18" s="11"/>
      <c r="C18" s="11"/>
      <c r="D18" s="11"/>
      <c r="E18" s="11"/>
      <c r="F18" s="11"/>
    </row>
    <row r="19" ht="15" customHeight="1">
      <c r="A19" t="s" s="12">
        <v>27</v>
      </c>
      <c r="B19" s="13"/>
      <c r="C19" s="13"/>
      <c r="D19" s="13"/>
      <c r="E19" s="13"/>
      <c r="F19" s="14"/>
    </row>
    <row r="20" ht="28.5" customHeight="1">
      <c r="A20" t="s" s="15">
        <v>28</v>
      </c>
      <c r="B20" s="16"/>
      <c r="C20" s="16"/>
      <c r="D20" s="16"/>
      <c r="E20" s="16"/>
      <c r="F20" s="16"/>
    </row>
    <row r="21" ht="28.5" customHeight="1">
      <c r="A21" t="s" s="17">
        <v>29</v>
      </c>
      <c r="B21" s="18"/>
      <c r="C21" s="18"/>
      <c r="D21" s="18"/>
      <c r="E21" s="18"/>
      <c r="F21" s="18"/>
    </row>
    <row r="22" ht="28.5" customHeight="1">
      <c r="A22" t="s" s="17">
        <v>30</v>
      </c>
      <c r="B22" s="18"/>
      <c r="C22" s="18"/>
      <c r="D22" s="18"/>
      <c r="E22" s="18"/>
      <c r="F22" s="18"/>
    </row>
    <row r="23" ht="28.5" customHeight="1">
      <c r="A23" t="s" s="17">
        <v>31</v>
      </c>
      <c r="B23" s="18"/>
      <c r="C23" s="18"/>
      <c r="D23" s="18"/>
      <c r="E23" s="18"/>
      <c r="F23" s="18"/>
    </row>
    <row r="24" ht="28.5" customHeight="1">
      <c r="A24" t="s" s="17">
        <v>32</v>
      </c>
      <c r="B24" s="18"/>
      <c r="C24" s="18"/>
      <c r="D24" s="18"/>
      <c r="E24" s="18"/>
      <c r="F24" s="18"/>
    </row>
    <row r="25" ht="13.55" customHeight="1">
      <c r="A25" s="32"/>
      <c r="B25" s="32"/>
      <c r="C25" s="32"/>
      <c r="D25" s="32"/>
      <c r="E25" s="32"/>
      <c r="F25" s="32"/>
    </row>
    <row r="26" ht="28.5" customHeight="1">
      <c r="A26" t="s" s="9">
        <v>33</v>
      </c>
      <c r="B26" s="10"/>
      <c r="C26" s="10"/>
      <c r="D26" s="10"/>
      <c r="E26" s="10"/>
      <c r="F26" s="10"/>
    </row>
    <row r="27" ht="15" customHeight="1">
      <c r="A27" s="33"/>
      <c r="B27" s="34"/>
      <c r="C27" s="34"/>
      <c r="D27" s="34"/>
      <c r="E27" s="34"/>
      <c r="F27" s="34"/>
    </row>
  </sheetData>
  <mergeCells count="19">
    <mergeCell ref="A1:F1"/>
    <mergeCell ref="A2:F2"/>
    <mergeCell ref="A4:F4"/>
    <mergeCell ref="A5:F5"/>
    <mergeCell ref="A6:F6"/>
    <mergeCell ref="A7:F7"/>
    <mergeCell ref="A8:F8"/>
    <mergeCell ref="A9:F9"/>
    <mergeCell ref="A11:F11"/>
    <mergeCell ref="A14:F14"/>
    <mergeCell ref="A17:F17"/>
    <mergeCell ref="A19:F19"/>
    <mergeCell ref="A20:F20"/>
    <mergeCell ref="A21:F21"/>
    <mergeCell ref="A22:F22"/>
    <mergeCell ref="A23:F23"/>
    <mergeCell ref="A24:F24"/>
    <mergeCell ref="A26:F26"/>
    <mergeCell ref="A27:F27"/>
  </mergeCells>
  <pageMargins left="0.75" right="0.75" top="1" bottom="1" header="0.511811" footer="0.511811"/>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F74"/>
  <sheetViews>
    <sheetView workbookViewId="0" showGridLines="0" defaultGridColor="1"/>
  </sheetViews>
  <sheetFormatPr defaultColWidth="8.66667" defaultRowHeight="15" customHeight="1" outlineLevelRow="0" outlineLevelCol="0"/>
  <cols>
    <col min="1" max="1" width="54" style="35" customWidth="1"/>
    <col min="2" max="5" width="15" style="35" customWidth="1"/>
    <col min="6" max="6" width="52" style="35" customWidth="1"/>
    <col min="7" max="16384" width="8.67188" style="35" customWidth="1"/>
  </cols>
  <sheetData>
    <row r="1" ht="18.5" customHeight="1">
      <c r="A1" t="s" s="36">
        <v>35</v>
      </c>
      <c r="B1" s="32"/>
      <c r="C1" s="32"/>
      <c r="D1" s="32"/>
      <c r="E1" s="32"/>
      <c r="F1" s="32"/>
    </row>
    <row r="2" ht="13.65" customHeight="1">
      <c r="A2" t="s" s="37">
        <v>36</v>
      </c>
      <c r="B2" s="32"/>
      <c r="C2" s="32"/>
      <c r="D2" s="32"/>
      <c r="E2" s="32"/>
      <c r="F2" s="32"/>
    </row>
    <row r="3" ht="13.65" customHeight="1">
      <c r="A3" t="s" s="38">
        <v>37</v>
      </c>
      <c r="B3" s="11"/>
      <c r="C3" s="11"/>
      <c r="D3" s="11"/>
      <c r="E3" s="11"/>
      <c r="F3" s="11"/>
    </row>
    <row r="4" ht="13.65" customHeight="1">
      <c r="A4" t="s" s="39">
        <v>38</v>
      </c>
      <c r="B4" s="40"/>
      <c r="C4" s="41"/>
      <c r="D4" s="41"/>
      <c r="E4" s="41"/>
      <c r="F4" t="s" s="42">
        <v>39</v>
      </c>
    </row>
    <row r="5" ht="13.65" customHeight="1">
      <c r="A5" t="s" s="28">
        <v>40</v>
      </c>
      <c r="B5" s="43"/>
      <c r="C5" s="20"/>
      <c r="D5" s="20"/>
      <c r="E5" s="20"/>
      <c r="F5" t="s" s="44">
        <v>41</v>
      </c>
    </row>
    <row r="6" ht="13.65" customHeight="1">
      <c r="A6" t="s" s="37">
        <v>42</v>
      </c>
      <c r="B6" s="45"/>
      <c r="C6" s="20"/>
      <c r="D6" s="20"/>
      <c r="E6" s="20"/>
      <c r="F6" t="s" s="46">
        <v>43</v>
      </c>
    </row>
    <row r="7" ht="13.65" customHeight="1">
      <c r="A7" t="s" s="37">
        <v>44</v>
      </c>
      <c r="B7" s="45"/>
      <c r="C7" s="47"/>
      <c r="D7" s="48"/>
      <c r="E7" s="49"/>
      <c r="F7" t="s" s="50">
        <v>45</v>
      </c>
    </row>
    <row r="8" ht="13.55" customHeight="1">
      <c r="A8" s="11"/>
      <c r="B8" s="11"/>
      <c r="C8" s="24"/>
      <c r="D8" s="11"/>
      <c r="E8" s="11"/>
      <c r="F8" s="11"/>
    </row>
    <row r="9" ht="13.65" customHeight="1">
      <c r="A9" t="s" s="39">
        <v>46</v>
      </c>
      <c r="B9" s="40"/>
      <c r="C9" t="s" s="51">
        <v>47</v>
      </c>
      <c r="D9" t="s" s="51">
        <v>48</v>
      </c>
      <c r="E9" t="s" s="51">
        <v>49</v>
      </c>
      <c r="F9" t="s" s="42">
        <v>39</v>
      </c>
    </row>
    <row r="10" ht="13.65" customHeight="1">
      <c r="A10" t="s" s="28">
        <v>50</v>
      </c>
      <c r="B10" s="43"/>
      <c r="C10" s="20"/>
      <c r="D10" s="20"/>
      <c r="E10" s="20"/>
      <c r="F10" t="s" s="44">
        <v>51</v>
      </c>
    </row>
    <row r="11" ht="13.65" customHeight="1">
      <c r="A11" t="s" s="37">
        <v>52</v>
      </c>
      <c r="B11" s="45"/>
      <c r="C11" s="52"/>
      <c r="D11" s="52"/>
      <c r="E11" s="52"/>
      <c r="F11" t="s" s="46">
        <v>53</v>
      </c>
    </row>
    <row r="12" ht="13.65" customHeight="1">
      <c r="A12" t="s" s="37">
        <v>54</v>
      </c>
      <c r="B12" s="45"/>
      <c r="C12" s="53"/>
      <c r="D12" s="53"/>
      <c r="E12" s="53"/>
      <c r="F12" t="s" s="46">
        <v>55</v>
      </c>
    </row>
    <row r="13" ht="13.65" customHeight="1">
      <c r="A13" t="s" s="37">
        <v>56</v>
      </c>
      <c r="B13" s="45"/>
      <c r="C13" s="53"/>
      <c r="D13" s="53"/>
      <c r="E13" s="53"/>
      <c r="F13" t="s" s="46">
        <v>57</v>
      </c>
    </row>
    <row r="14" ht="13.65" customHeight="1">
      <c r="A14" t="s" s="37">
        <v>58</v>
      </c>
      <c r="B14" s="45"/>
      <c r="C14" s="20"/>
      <c r="D14" s="20"/>
      <c r="E14" s="20"/>
      <c r="F14" s="54"/>
    </row>
    <row r="15" ht="13.65" customHeight="1">
      <c r="A15" t="s" s="37">
        <v>52</v>
      </c>
      <c r="B15" s="45"/>
      <c r="C15" s="52"/>
      <c r="D15" s="52"/>
      <c r="E15" s="52"/>
      <c r="F15" s="55"/>
    </row>
    <row r="16" ht="13.65" customHeight="1">
      <c r="A16" t="s" s="37">
        <v>54</v>
      </c>
      <c r="B16" s="45"/>
      <c r="C16" s="53"/>
      <c r="D16" s="53"/>
      <c r="E16" s="53"/>
      <c r="F16" s="55"/>
    </row>
    <row r="17" ht="13.65" customHeight="1">
      <c r="A17" t="s" s="37">
        <v>56</v>
      </c>
      <c r="B17" s="45"/>
      <c r="C17" s="53"/>
      <c r="D17" s="53"/>
      <c r="E17" s="53"/>
      <c r="F17" s="55"/>
    </row>
    <row r="18" ht="13.65" customHeight="1">
      <c r="A18" t="s" s="37">
        <v>59</v>
      </c>
      <c r="B18" s="45"/>
      <c r="C18" s="20"/>
      <c r="D18" s="20"/>
      <c r="E18" s="20"/>
      <c r="F18" s="54"/>
    </row>
    <row r="19" ht="13.65" customHeight="1">
      <c r="A19" t="s" s="37">
        <v>52</v>
      </c>
      <c r="B19" s="45"/>
      <c r="C19" s="52"/>
      <c r="D19" s="52"/>
      <c r="E19" s="52"/>
      <c r="F19" s="55"/>
    </row>
    <row r="20" ht="13.65" customHeight="1">
      <c r="A20" t="s" s="37">
        <v>54</v>
      </c>
      <c r="B20" s="45"/>
      <c r="C20" s="53"/>
      <c r="D20" s="53"/>
      <c r="E20" s="53"/>
      <c r="F20" s="55"/>
    </row>
    <row r="21" ht="13.65" customHeight="1">
      <c r="A21" t="s" s="37">
        <v>56</v>
      </c>
      <c r="B21" s="45"/>
      <c r="C21" s="53"/>
      <c r="D21" s="53"/>
      <c r="E21" s="53"/>
      <c r="F21" s="55"/>
    </row>
    <row r="22" ht="13.65" customHeight="1">
      <c r="A22" t="s" s="37">
        <v>60</v>
      </c>
      <c r="B22" s="45"/>
      <c r="C22" s="20"/>
      <c r="D22" s="20"/>
      <c r="E22" s="20"/>
      <c r="F22" s="54"/>
    </row>
    <row r="23" ht="13.65" customHeight="1">
      <c r="A23" t="s" s="37">
        <v>52</v>
      </c>
      <c r="B23" s="45"/>
      <c r="C23" s="52"/>
      <c r="D23" s="52"/>
      <c r="E23" s="52"/>
      <c r="F23" s="55"/>
    </row>
    <row r="24" ht="13.65" customHeight="1">
      <c r="A24" t="s" s="37">
        <v>54</v>
      </c>
      <c r="B24" s="45"/>
      <c r="C24" s="53"/>
      <c r="D24" s="53"/>
      <c r="E24" s="53"/>
      <c r="F24" s="55"/>
    </row>
    <row r="25" ht="13.65" customHeight="1">
      <c r="A25" t="s" s="37">
        <v>56</v>
      </c>
      <c r="B25" s="45"/>
      <c r="C25" s="53"/>
      <c r="D25" s="53"/>
      <c r="E25" s="53"/>
      <c r="F25" s="55"/>
    </row>
    <row r="26" ht="13.65" customHeight="1">
      <c r="A26" t="s" s="37">
        <v>61</v>
      </c>
      <c r="B26" s="45"/>
      <c r="C26" s="20"/>
      <c r="D26" s="20"/>
      <c r="E26" s="20"/>
      <c r="F26" s="54"/>
    </row>
    <row r="27" ht="13.65" customHeight="1">
      <c r="A27" t="s" s="37">
        <v>52</v>
      </c>
      <c r="B27" s="45"/>
      <c r="C27" s="52"/>
      <c r="D27" s="52"/>
      <c r="E27" s="52"/>
      <c r="F27" s="55"/>
    </row>
    <row r="28" ht="13.65" customHeight="1">
      <c r="A28" t="s" s="37">
        <v>54</v>
      </c>
      <c r="B28" s="45"/>
      <c r="C28" s="53"/>
      <c r="D28" s="53"/>
      <c r="E28" s="53"/>
      <c r="F28" s="55"/>
    </row>
    <row r="29" ht="13.65" customHeight="1">
      <c r="A29" t="s" s="37">
        <v>56</v>
      </c>
      <c r="B29" s="45"/>
      <c r="C29" s="53"/>
      <c r="D29" s="53"/>
      <c r="E29" s="53"/>
      <c r="F29" s="55"/>
    </row>
    <row r="30" ht="13.55" customHeight="1">
      <c r="A30" s="11"/>
      <c r="B30" s="11"/>
      <c r="C30" s="24"/>
      <c r="D30" s="24"/>
      <c r="E30" s="24"/>
      <c r="F30" s="11"/>
    </row>
    <row r="31" ht="13.65" customHeight="1">
      <c r="A31" t="s" s="39">
        <v>62</v>
      </c>
      <c r="B31" s="40"/>
      <c r="C31" t="s" s="51">
        <v>47</v>
      </c>
      <c r="D31" t="s" s="51">
        <v>48</v>
      </c>
      <c r="E31" t="s" s="51">
        <v>49</v>
      </c>
      <c r="F31" t="s" s="42">
        <v>39</v>
      </c>
    </row>
    <row r="32" ht="13.65" customHeight="1">
      <c r="A32" t="s" s="28">
        <v>63</v>
      </c>
      <c r="B32" s="43"/>
      <c r="C32" s="56"/>
      <c r="D32" s="56"/>
      <c r="E32" s="56"/>
      <c r="F32" t="s" s="44">
        <v>64</v>
      </c>
    </row>
    <row r="33" ht="13.65" customHeight="1">
      <c r="A33" t="s" s="37">
        <v>65</v>
      </c>
      <c r="B33" s="45"/>
      <c r="C33" s="57"/>
      <c r="D33" s="57"/>
      <c r="E33" s="57"/>
      <c r="F33" t="s" s="46">
        <v>66</v>
      </c>
    </row>
    <row r="34" ht="13.65" customHeight="1">
      <c r="A34" t="s" s="37">
        <v>67</v>
      </c>
      <c r="B34" s="45"/>
      <c r="C34" s="56"/>
      <c r="D34" s="56"/>
      <c r="E34" s="56"/>
      <c r="F34" t="s" s="46">
        <v>68</v>
      </c>
    </row>
    <row r="35" ht="13.65" customHeight="1">
      <c r="A35" t="s" s="37">
        <v>69</v>
      </c>
      <c r="B35" s="45"/>
      <c r="C35" s="56"/>
      <c r="D35" s="56"/>
      <c r="E35" s="56"/>
      <c r="F35" s="55"/>
    </row>
    <row r="36" ht="13.65" customHeight="1">
      <c r="A36" t="s" s="37">
        <v>70</v>
      </c>
      <c r="B36" s="45"/>
      <c r="C36" s="56"/>
      <c r="D36" s="56"/>
      <c r="E36" s="56"/>
      <c r="F36" s="55"/>
    </row>
    <row r="37" ht="13.65" customHeight="1">
      <c r="A37" t="s" s="37">
        <v>71</v>
      </c>
      <c r="B37" s="45"/>
      <c r="C37" s="56"/>
      <c r="D37" s="56"/>
      <c r="E37" s="56"/>
      <c r="F37" s="55"/>
    </row>
    <row r="38" ht="13.65" customHeight="1">
      <c r="A38" t="s" s="37">
        <v>72</v>
      </c>
      <c r="B38" s="45"/>
      <c r="C38" s="56"/>
      <c r="D38" s="56"/>
      <c r="E38" s="56"/>
      <c r="F38" s="55"/>
    </row>
    <row r="39" ht="13.65" customHeight="1">
      <c r="A39" t="s" s="37">
        <v>73</v>
      </c>
      <c r="B39" s="45"/>
      <c r="C39" s="56"/>
      <c r="D39" s="56"/>
      <c r="E39" s="56"/>
      <c r="F39" s="55"/>
    </row>
    <row r="40" ht="13.65" customHeight="1">
      <c r="A40" t="s" s="37">
        <v>74</v>
      </c>
      <c r="B40" s="45"/>
      <c r="C40" s="56"/>
      <c r="D40" s="56"/>
      <c r="E40" s="56"/>
      <c r="F40" s="55"/>
    </row>
    <row r="41" ht="13.65" customHeight="1">
      <c r="A41" t="s" s="37">
        <v>75</v>
      </c>
      <c r="B41" s="45"/>
      <c r="C41" s="56"/>
      <c r="D41" s="56"/>
      <c r="E41" s="56"/>
      <c r="F41" s="55"/>
    </row>
    <row r="42" ht="13.65" customHeight="1">
      <c r="A42" t="s" s="37">
        <v>76</v>
      </c>
      <c r="B42" s="45"/>
      <c r="C42" s="56"/>
      <c r="D42" s="56"/>
      <c r="E42" s="56"/>
      <c r="F42" s="55"/>
    </row>
    <row r="43" ht="13.65" customHeight="1">
      <c r="A43" t="s" s="58">
        <v>77</v>
      </c>
      <c r="B43" s="45"/>
      <c r="C43" s="56"/>
      <c r="D43" s="56"/>
      <c r="E43" s="56"/>
      <c r="F43" s="55"/>
    </row>
    <row r="44" ht="13.65" customHeight="1">
      <c r="A44" t="s" s="20">
        <v>78</v>
      </c>
      <c r="B44" s="59"/>
      <c r="C44" s="56"/>
      <c r="D44" s="56"/>
      <c r="E44" s="56"/>
      <c r="F44" t="s" s="46">
        <v>79</v>
      </c>
    </row>
    <row r="45" ht="13.65" customHeight="1">
      <c r="A45" t="s" s="20">
        <v>80</v>
      </c>
      <c r="B45" s="59"/>
      <c r="C45" s="56"/>
      <c r="D45" s="56"/>
      <c r="E45" s="56"/>
      <c r="F45" s="55"/>
    </row>
    <row r="46" ht="13.65" customHeight="1">
      <c r="A46" t="s" s="20">
        <v>81</v>
      </c>
      <c r="B46" s="59"/>
      <c r="C46" s="56"/>
      <c r="D46" s="56"/>
      <c r="E46" s="56"/>
      <c r="F46" s="55"/>
    </row>
    <row r="47" ht="13.55" customHeight="1">
      <c r="A47" s="24"/>
      <c r="B47" s="11"/>
      <c r="C47" s="24"/>
      <c r="D47" s="24"/>
      <c r="E47" s="24"/>
      <c r="F47" s="11"/>
    </row>
    <row r="48" ht="13.65" customHeight="1">
      <c r="A48" t="s" s="39">
        <v>82</v>
      </c>
      <c r="B48" s="40"/>
      <c r="C48" t="s" s="51">
        <v>47</v>
      </c>
      <c r="D48" t="s" s="51">
        <v>48</v>
      </c>
      <c r="E48" t="s" s="51">
        <v>49</v>
      </c>
      <c r="F48" t="s" s="42">
        <v>39</v>
      </c>
    </row>
    <row r="49" ht="13.65" customHeight="1">
      <c r="A49" t="s" s="28">
        <v>83</v>
      </c>
      <c r="B49" s="43"/>
      <c r="C49" s="57"/>
      <c r="D49" s="57"/>
      <c r="E49" s="57"/>
      <c r="F49" t="s" s="44">
        <v>84</v>
      </c>
    </row>
    <row r="50" ht="13.65" customHeight="1">
      <c r="A50" t="s" s="37">
        <v>85</v>
      </c>
      <c r="B50" s="45"/>
      <c r="C50" s="56"/>
      <c r="D50" s="56"/>
      <c r="E50" s="56"/>
      <c r="F50" t="s" s="46">
        <v>86</v>
      </c>
    </row>
    <row r="51" ht="13.65" customHeight="1">
      <c r="A51" t="s" s="37">
        <v>87</v>
      </c>
      <c r="B51" s="45"/>
      <c r="C51" s="56"/>
      <c r="D51" s="56"/>
      <c r="E51" s="56"/>
      <c r="F51" t="s" s="46">
        <v>88</v>
      </c>
    </row>
    <row r="52" ht="13.65" customHeight="1">
      <c r="A52" t="s" s="37">
        <v>89</v>
      </c>
      <c r="B52" s="45"/>
      <c r="C52" s="57"/>
      <c r="D52" s="57"/>
      <c r="E52" s="57"/>
      <c r="F52" t="s" s="46">
        <v>90</v>
      </c>
    </row>
    <row r="53" ht="13.65" customHeight="1">
      <c r="A53" t="s" s="37">
        <v>91</v>
      </c>
      <c r="B53" s="45"/>
      <c r="C53" s="56"/>
      <c r="D53" s="56"/>
      <c r="E53" s="56"/>
      <c r="F53" t="s" s="46">
        <v>92</v>
      </c>
    </row>
    <row r="54" ht="13.65" customHeight="1">
      <c r="A54" t="s" s="37">
        <v>93</v>
      </c>
      <c r="B54" s="45"/>
      <c r="C54" s="56"/>
      <c r="D54" s="56"/>
      <c r="E54" s="56"/>
      <c r="F54" t="s" s="46">
        <v>94</v>
      </c>
    </row>
    <row r="55" ht="13.65" customHeight="1">
      <c r="A55" t="s" s="37">
        <v>95</v>
      </c>
      <c r="B55" s="45"/>
      <c r="C55" s="56"/>
      <c r="D55" s="56"/>
      <c r="E55" s="56"/>
      <c r="F55" t="s" s="46">
        <v>96</v>
      </c>
    </row>
    <row r="56" ht="13.65" customHeight="1">
      <c r="A56" t="s" s="37">
        <v>97</v>
      </c>
      <c r="B56" s="45"/>
      <c r="C56" s="60"/>
      <c r="D56" s="48"/>
      <c r="E56" s="49"/>
      <c r="F56" t="s" s="50">
        <v>98</v>
      </c>
    </row>
    <row r="57" ht="13.55" customHeight="1">
      <c r="A57" s="11"/>
      <c r="B57" s="11"/>
      <c r="C57" s="24"/>
      <c r="D57" s="11"/>
      <c r="E57" s="11"/>
      <c r="F57" s="11"/>
    </row>
    <row r="58" ht="13.65" customHeight="1">
      <c r="A58" t="s" s="39">
        <v>99</v>
      </c>
      <c r="B58" s="40"/>
      <c r="C58" t="s" s="51">
        <v>47</v>
      </c>
      <c r="D58" t="s" s="51">
        <v>48</v>
      </c>
      <c r="E58" t="s" s="51">
        <v>49</v>
      </c>
      <c r="F58" t="s" s="42">
        <v>39</v>
      </c>
    </row>
    <row r="59" ht="13.65" customHeight="1">
      <c r="A59" t="s" s="28">
        <v>100</v>
      </c>
      <c r="B59" s="43"/>
      <c r="C59" s="47"/>
      <c r="D59" s="47"/>
      <c r="E59" s="47"/>
      <c r="F59" t="s" s="44">
        <v>101</v>
      </c>
    </row>
    <row r="60" ht="13.65" customHeight="1">
      <c r="A60" t="s" s="37">
        <v>102</v>
      </c>
      <c r="B60" s="45"/>
      <c r="C60" s="47"/>
      <c r="D60" s="47"/>
      <c r="E60" s="47"/>
      <c r="F60" t="s" s="46">
        <v>103</v>
      </c>
    </row>
    <row r="61" ht="13.65" customHeight="1">
      <c r="A61" t="s" s="37">
        <v>104</v>
      </c>
      <c r="B61" s="45"/>
      <c r="C61" s="47"/>
      <c r="D61" s="47"/>
      <c r="E61" s="47"/>
      <c r="F61" t="s" s="46">
        <v>105</v>
      </c>
    </row>
    <row r="62" ht="13.55" customHeight="1">
      <c r="A62" s="11"/>
      <c r="B62" s="11"/>
      <c r="C62" s="24"/>
      <c r="D62" s="24"/>
      <c r="E62" s="24"/>
      <c r="F62" s="11"/>
    </row>
    <row r="63" ht="13.65" customHeight="1">
      <c r="A63" t="s" s="39">
        <v>106</v>
      </c>
      <c r="B63" t="s" s="51">
        <v>107</v>
      </c>
      <c r="C63" s="40"/>
      <c r="D63" s="40"/>
      <c r="E63" s="40"/>
      <c r="F63" t="s" s="42">
        <v>39</v>
      </c>
    </row>
    <row r="64" ht="13.65" customHeight="1">
      <c r="A64" t="s" s="61">
        <v>108</v>
      </c>
      <c r="B64" s="56"/>
      <c r="C64" s="62"/>
      <c r="D64" s="22"/>
      <c r="E64" s="22"/>
      <c r="F64" t="s" s="63">
        <v>109</v>
      </c>
    </row>
    <row r="65" ht="13.65" customHeight="1">
      <c r="A65" t="s" s="64">
        <v>110</v>
      </c>
      <c r="B65" s="56"/>
      <c r="C65" s="55"/>
      <c r="D65" s="32"/>
      <c r="E65" s="32"/>
      <c r="F65" s="32"/>
    </row>
    <row r="66" ht="13.65" customHeight="1">
      <c r="A66" t="s" s="64">
        <v>111</v>
      </c>
      <c r="B66" s="56"/>
      <c r="C66" s="55"/>
      <c r="D66" s="32"/>
      <c r="E66" s="32"/>
      <c r="F66" s="32"/>
    </row>
    <row r="67" ht="13.65" customHeight="1">
      <c r="A67" t="s" s="64">
        <v>112</v>
      </c>
      <c r="B67" s="56"/>
      <c r="C67" s="55"/>
      <c r="D67" s="32"/>
      <c r="E67" s="32"/>
      <c r="F67" s="32"/>
    </row>
    <row r="68" ht="13.65" customHeight="1">
      <c r="A68" t="s" s="64">
        <v>113</v>
      </c>
      <c r="B68" s="56"/>
      <c r="C68" s="55"/>
      <c r="D68" s="32"/>
      <c r="E68" s="32"/>
      <c r="F68" t="s" s="50">
        <v>114</v>
      </c>
    </row>
    <row r="69" ht="13.65" customHeight="1">
      <c r="A69" t="s" s="64">
        <v>115</v>
      </c>
      <c r="B69" s="56"/>
      <c r="C69" s="55"/>
      <c r="D69" s="32"/>
      <c r="E69" s="32"/>
      <c r="F69" s="32"/>
    </row>
    <row r="70" ht="13.65" customHeight="1">
      <c r="A70" t="s" s="64">
        <v>116</v>
      </c>
      <c r="B70" s="56"/>
      <c r="C70" s="55"/>
      <c r="D70" s="32"/>
      <c r="E70" s="32"/>
      <c r="F70" s="32"/>
    </row>
    <row r="71" ht="13.65" customHeight="1">
      <c r="A71" t="s" s="64">
        <v>117</v>
      </c>
      <c r="B71" s="65"/>
      <c r="C71" s="55"/>
      <c r="D71" s="32"/>
      <c r="E71" s="32"/>
      <c r="F71" t="s" s="50">
        <v>114</v>
      </c>
    </row>
    <row r="72" ht="13.65" customHeight="1">
      <c r="A72" t="s" s="37">
        <v>118</v>
      </c>
      <c r="B72" s="66" cm="1">
        <f t="array" ref="B72">SUM(B64:B68)-SUM(B69:B71)</f>
        <v>0</v>
      </c>
      <c r="C72" s="32"/>
      <c r="D72" s="32"/>
      <c r="E72" s="32"/>
      <c r="F72" s="32"/>
    </row>
    <row r="73" ht="13.55" customHeight="1">
      <c r="A73" s="32"/>
      <c r="B73" s="67"/>
      <c r="C73" s="32"/>
      <c r="D73" s="32"/>
      <c r="E73" s="32"/>
      <c r="F73" s="32"/>
    </row>
    <row r="74" ht="13.65" customHeight="1">
      <c r="A74" t="s" s="64">
        <v>119</v>
      </c>
      <c r="B74" t="s" s="20">
        <v>120</v>
      </c>
      <c r="C74" t="s" s="68">
        <v>121</v>
      </c>
      <c r="D74" t="s" s="69">
        <v>122</v>
      </c>
      <c r="E74" s="32"/>
      <c r="F74" s="32"/>
    </row>
  </sheetData>
  <mergeCells count="7">
    <mergeCell ref="C5:E5"/>
    <mergeCell ref="C6:E6"/>
    <mergeCell ref="C10:E10"/>
    <mergeCell ref="C14:E14"/>
    <mergeCell ref="C18:E18"/>
    <mergeCell ref="C22:E22"/>
    <mergeCell ref="C26:E26"/>
  </mergeCells>
  <pageMargins left="0.75" right="0.75" top="1" bottom="1" header="0.511811" footer="0.511811"/>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F48"/>
  <sheetViews>
    <sheetView workbookViewId="0" showGridLines="0" defaultGridColor="1"/>
  </sheetViews>
  <sheetFormatPr defaultColWidth="8.66667" defaultRowHeight="15" customHeight="1" outlineLevelRow="0" outlineLevelCol="0"/>
  <cols>
    <col min="1" max="1" width="50" style="70" customWidth="1"/>
    <col min="2" max="2" width="2" style="70" customWidth="1"/>
    <col min="3" max="6" width="15" style="70" customWidth="1"/>
    <col min="7" max="16384" width="8.67188" style="70" customWidth="1"/>
  </cols>
  <sheetData>
    <row r="1" ht="18.5" customHeight="1">
      <c r="A1" t="str" s="71" cm="1">
        <f t="array" ref="A1">"Income Statement — "&amp;IF('Inputs'!$C$5="","[Business Name]",'Inputs'!$C$5)</f>
        <v>Income Statement — [Business Name]</v>
      </c>
      <c r="B1" s="32"/>
      <c r="C1" s="32"/>
      <c r="D1" s="32"/>
      <c r="E1" s="32"/>
      <c r="F1" s="32"/>
    </row>
    <row r="2" ht="13.65" customHeight="1">
      <c r="A2" t="s" s="50">
        <v>125</v>
      </c>
      <c r="B2" s="32"/>
      <c r="C2" s="32"/>
      <c r="D2" s="32"/>
      <c r="E2" s="32"/>
      <c r="F2" s="32"/>
    </row>
    <row r="3" ht="13.55" customHeight="1">
      <c r="A3" s="11"/>
      <c r="B3" s="11"/>
      <c r="C3" s="11"/>
      <c r="D3" s="11"/>
      <c r="E3" s="11"/>
      <c r="F3" s="11"/>
    </row>
    <row r="4" ht="13.65" customHeight="1">
      <c r="A4" s="72"/>
      <c r="B4" s="40"/>
      <c r="C4" t="str" s="73" cm="1">
        <f t="array" ref="C4">"Year 1"&amp;IF('Inputs'!$C$7="",""," ("&amp;('Inputs'!$C$7+0)&amp;")")</f>
        <v>Year 1</v>
      </c>
      <c r="D4" t="str" s="73" cm="1">
        <f t="array" ref="D4">"Year 2"&amp;IF('Inputs'!$C$7="",""," ("&amp;('Inputs'!$C$7+1)&amp;")")</f>
        <v>Year 2</v>
      </c>
      <c r="E4" t="str" s="73" cm="1">
        <f t="array" ref="E4">"Year 3"&amp;IF('Inputs'!$C$7="",""," ("&amp;('Inputs'!$C$7+2)&amp;")")</f>
        <v>Year 3</v>
      </c>
      <c r="F4" t="s" s="74">
        <v>126</v>
      </c>
    </row>
    <row r="5" ht="13.65" customHeight="1">
      <c r="A5" t="s" s="75">
        <v>127</v>
      </c>
      <c r="B5" s="76"/>
      <c r="C5" s="76"/>
      <c r="D5" s="76"/>
      <c r="E5" s="76"/>
      <c r="F5" s="77"/>
    </row>
    <row r="6" ht="13.65" customHeight="1">
      <c r="A6" t="str" s="78" cm="1">
        <f t="array" ref="A6">IF('Inputs'!$C$10="","Revenue stream 1",'Inputs'!$C$10)</f>
        <v>Revenue stream 1</v>
      </c>
      <c r="B6" s="22"/>
      <c r="C6" s="31" cm="1">
        <f t="array" ref="C6">'Inputs'!C11*'Inputs'!C12</f>
        <v>0</v>
      </c>
      <c r="D6" s="31" cm="1">
        <f t="array" ref="D6">'Inputs'!D11*'Inputs'!D12</f>
        <v>0</v>
      </c>
      <c r="E6" s="31" cm="1">
        <f t="array" ref="E6">'Inputs'!E11*'Inputs'!E12</f>
        <v>0</v>
      </c>
      <c r="F6" s="31" cm="1">
        <f t="array" ref="F6">SUM(C6:E6)</f>
        <v>0</v>
      </c>
    </row>
    <row r="7" ht="13.65" customHeight="1">
      <c r="A7" t="str" s="79" cm="1">
        <f t="array" ref="A7">IF('Inputs'!$C$14="","Revenue stream 2",'Inputs'!$C$14)</f>
        <v>Revenue stream 2</v>
      </c>
      <c r="B7" s="32"/>
      <c r="C7" s="80" cm="1">
        <f t="array" ref="C7">'Inputs'!C15*'Inputs'!C16</f>
        <v>0</v>
      </c>
      <c r="D7" s="80" cm="1">
        <f t="array" ref="D7">'Inputs'!D15*'Inputs'!D16</f>
        <v>0</v>
      </c>
      <c r="E7" s="80" cm="1">
        <f t="array" ref="E7">'Inputs'!E15*'Inputs'!E16</f>
        <v>0</v>
      </c>
      <c r="F7" s="80" cm="1">
        <f t="array" ref="F7">SUM(C7:E7)</f>
        <v>0</v>
      </c>
    </row>
    <row r="8" ht="13.65" customHeight="1">
      <c r="A8" t="str" s="79" cm="1">
        <f t="array" ref="A8">IF('Inputs'!$C$18="","Revenue stream 3",'Inputs'!$C$18)</f>
        <v>Revenue stream 3</v>
      </c>
      <c r="B8" s="32"/>
      <c r="C8" s="80" cm="1">
        <f t="array" ref="C8">'Inputs'!C19*'Inputs'!C20</f>
        <v>0</v>
      </c>
      <c r="D8" s="80" cm="1">
        <f t="array" ref="D8">'Inputs'!D19*'Inputs'!D20</f>
        <v>0</v>
      </c>
      <c r="E8" s="80" cm="1">
        <f t="array" ref="E8">'Inputs'!E19*'Inputs'!E20</f>
        <v>0</v>
      </c>
      <c r="F8" s="80" cm="1">
        <f t="array" ref="F8">SUM(C8:E8)</f>
        <v>0</v>
      </c>
    </row>
    <row r="9" ht="13.65" customHeight="1">
      <c r="A9" t="str" s="79" cm="1">
        <f t="array" ref="A9">IF('Inputs'!$C$22="","Revenue stream 4",'Inputs'!$C$22)</f>
        <v>Revenue stream 4</v>
      </c>
      <c r="B9" s="32"/>
      <c r="C9" s="80" cm="1">
        <f t="array" ref="C9">'Inputs'!C23*'Inputs'!C24</f>
        <v>0</v>
      </c>
      <c r="D9" s="80" cm="1">
        <f t="array" ref="D9">'Inputs'!D23*'Inputs'!D24</f>
        <v>0</v>
      </c>
      <c r="E9" s="80" cm="1">
        <f t="array" ref="E9">'Inputs'!E23*'Inputs'!E24</f>
        <v>0</v>
      </c>
      <c r="F9" s="80" cm="1">
        <f t="array" ref="F9">SUM(C9:E9)</f>
        <v>0</v>
      </c>
    </row>
    <row r="10" ht="13.65" customHeight="1">
      <c r="A10" t="str" s="79" cm="1">
        <f t="array" ref="A10">IF('Inputs'!$C$26="","Revenue stream 5",'Inputs'!$C$26)</f>
        <v>Revenue stream 5</v>
      </c>
      <c r="B10" s="32"/>
      <c r="C10" s="81" cm="1">
        <f t="array" ref="C10">'Inputs'!C27*'Inputs'!C28</f>
        <v>0</v>
      </c>
      <c r="D10" s="81" cm="1">
        <f t="array" ref="D10">'Inputs'!D27*'Inputs'!D28</f>
        <v>0</v>
      </c>
      <c r="E10" s="81" cm="1">
        <f t="array" ref="E10">'Inputs'!E27*'Inputs'!E28</f>
        <v>0</v>
      </c>
      <c r="F10" s="81" cm="1">
        <f t="array" ref="F10">SUM(C10:E10)</f>
        <v>0</v>
      </c>
    </row>
    <row r="11" ht="13.65" customHeight="1">
      <c r="A11" t="s" s="37">
        <v>133</v>
      </c>
      <c r="B11" s="32"/>
      <c r="C11" s="66" cm="1">
        <f t="array" ref="C11">SUM(C6:C10)</f>
        <v>0</v>
      </c>
      <c r="D11" s="66" cm="1">
        <f t="array" ref="D11">SUM(D6:D10)</f>
        <v>0</v>
      </c>
      <c r="E11" s="66" cm="1">
        <f t="array" ref="E11">SUM(E6:E10)</f>
        <v>0</v>
      </c>
      <c r="F11" s="66" cm="1">
        <f t="array" ref="F11">SUM(C11:E11)</f>
        <v>0</v>
      </c>
    </row>
    <row r="12" ht="13.65" customHeight="1">
      <c r="A12" t="s" s="50">
        <v>134</v>
      </c>
      <c r="B12" s="32"/>
      <c r="C12" t="s" s="82">
        <v>135</v>
      </c>
      <c r="D12" s="83" cm="1">
        <f t="array" ref="D12">_xlfn.IFERROR(D11/C11-1,0)</f>
        <v>0</v>
      </c>
      <c r="E12" s="83" cm="1">
        <f t="array" ref="E12">_xlfn.IFERROR(E11/D11-1,0)</f>
        <v>0</v>
      </c>
      <c r="F12" s="32"/>
    </row>
    <row r="13" ht="13.55" customHeight="1">
      <c r="A13" s="11"/>
      <c r="B13" s="11"/>
      <c r="C13" s="11"/>
      <c r="D13" s="11"/>
      <c r="E13" s="11"/>
      <c r="F13" s="11"/>
    </row>
    <row r="14" ht="13.65" customHeight="1">
      <c r="A14" t="s" s="75">
        <v>136</v>
      </c>
      <c r="B14" s="76"/>
      <c r="C14" s="76"/>
      <c r="D14" s="76"/>
      <c r="E14" s="76"/>
      <c r="F14" s="77"/>
    </row>
    <row r="15" ht="13.65" customHeight="1">
      <c r="A15" t="str" s="78" cm="1">
        <f t="array" ref="A15">IF('Inputs'!$C$10="","Stream 1 direct costs",'Inputs'!$C$10&amp;" — direct costs")</f>
        <v>Stream 1 direct costs</v>
      </c>
      <c r="B15" s="22"/>
      <c r="C15" s="31" cm="1">
        <f t="array" ref="C15">'Inputs'!C11*'Inputs'!C13</f>
        <v>0</v>
      </c>
      <c r="D15" s="31" cm="1">
        <f t="array" ref="D15">'Inputs'!D11*'Inputs'!D13</f>
        <v>0</v>
      </c>
      <c r="E15" s="31" cm="1">
        <f t="array" ref="E15">'Inputs'!E11*'Inputs'!E13</f>
        <v>0</v>
      </c>
      <c r="F15" s="31" cm="1">
        <f t="array" ref="F15">SUM(C15:E15)</f>
        <v>0</v>
      </c>
    </row>
    <row r="16" ht="13.65" customHeight="1">
      <c r="A16" t="str" s="79" cm="1">
        <f t="array" ref="A16">IF('Inputs'!$C$14="","Stream 2 direct costs",'Inputs'!$C$14&amp;" — direct costs")</f>
        <v>Stream 2 direct costs</v>
      </c>
      <c r="B16" s="32"/>
      <c r="C16" s="80" cm="1">
        <f t="array" ref="C16">'Inputs'!C15*'Inputs'!C17</f>
        <v>0</v>
      </c>
      <c r="D16" s="80" cm="1">
        <f t="array" ref="D16">'Inputs'!D15*'Inputs'!D17</f>
        <v>0</v>
      </c>
      <c r="E16" s="80" cm="1">
        <f t="array" ref="E16">'Inputs'!E15*'Inputs'!E17</f>
        <v>0</v>
      </c>
      <c r="F16" s="80" cm="1">
        <f t="array" ref="F16">SUM(C16:E16)</f>
        <v>0</v>
      </c>
    </row>
    <row r="17" ht="13.65" customHeight="1">
      <c r="A17" t="str" s="79" cm="1">
        <f t="array" ref="A17">IF('Inputs'!$C$18="","Stream 3 direct costs",'Inputs'!$C$18&amp;" — direct costs")</f>
        <v>Stream 3 direct costs</v>
      </c>
      <c r="B17" s="32"/>
      <c r="C17" s="80" cm="1">
        <f t="array" ref="C17">'Inputs'!C19*'Inputs'!C21</f>
        <v>0</v>
      </c>
      <c r="D17" s="80" cm="1">
        <f t="array" ref="D17">'Inputs'!D19*'Inputs'!D21</f>
        <v>0</v>
      </c>
      <c r="E17" s="80" cm="1">
        <f t="array" ref="E17">'Inputs'!E19*'Inputs'!E21</f>
        <v>0</v>
      </c>
      <c r="F17" s="80" cm="1">
        <f t="array" ref="F17">SUM(C17:E17)</f>
        <v>0</v>
      </c>
    </row>
    <row r="18" ht="13.65" customHeight="1">
      <c r="A18" t="str" s="79" cm="1">
        <f t="array" ref="A18">IF('Inputs'!$C$22="","Stream 4 direct costs",'Inputs'!$C$22&amp;" — direct costs")</f>
        <v>Stream 4 direct costs</v>
      </c>
      <c r="B18" s="32"/>
      <c r="C18" s="80" cm="1">
        <f t="array" ref="C18">'Inputs'!C23*'Inputs'!C25</f>
        <v>0</v>
      </c>
      <c r="D18" s="80" cm="1">
        <f t="array" ref="D18">'Inputs'!D23*'Inputs'!D25</f>
        <v>0</v>
      </c>
      <c r="E18" s="80" cm="1">
        <f t="array" ref="E18">'Inputs'!E23*'Inputs'!E25</f>
        <v>0</v>
      </c>
      <c r="F18" s="80" cm="1">
        <f t="array" ref="F18">SUM(C18:E18)</f>
        <v>0</v>
      </c>
    </row>
    <row r="19" ht="13.65" customHeight="1">
      <c r="A19" t="str" s="79" cm="1">
        <f t="array" ref="A19">IF('Inputs'!$C$26="","Stream 5 direct costs",'Inputs'!$C$26&amp;" — direct costs")</f>
        <v>Stream 5 direct costs</v>
      </c>
      <c r="B19" s="32"/>
      <c r="C19" s="81" cm="1">
        <f t="array" ref="C19">'Inputs'!C27*'Inputs'!C29</f>
        <v>0</v>
      </c>
      <c r="D19" s="81" cm="1">
        <f t="array" ref="D19">'Inputs'!D27*'Inputs'!D29</f>
        <v>0</v>
      </c>
      <c r="E19" s="81" cm="1">
        <f t="array" ref="E19">'Inputs'!E27*'Inputs'!E29</f>
        <v>0</v>
      </c>
      <c r="F19" s="81" cm="1">
        <f t="array" ref="F19">SUM(C19:E19)</f>
        <v>0</v>
      </c>
    </row>
    <row r="20" ht="13.65" customHeight="1">
      <c r="A20" t="s" s="37">
        <v>142</v>
      </c>
      <c r="B20" s="32"/>
      <c r="C20" s="84" cm="1">
        <f t="array" ref="C20">SUM(C15:C19)</f>
        <v>0</v>
      </c>
      <c r="D20" s="84" cm="1">
        <f t="array" ref="D20">SUM(D15:D19)</f>
        <v>0</v>
      </c>
      <c r="E20" s="84" cm="1">
        <f t="array" ref="E20">SUM(E15:E19)</f>
        <v>0</v>
      </c>
      <c r="F20" s="84" cm="1">
        <f t="array" ref="F20">SUM(C20:E20)</f>
        <v>0</v>
      </c>
    </row>
    <row r="21" ht="13.65" customHeight="1">
      <c r="A21" t="s" s="37">
        <v>143</v>
      </c>
      <c r="B21" s="32"/>
      <c r="C21" s="66" cm="1">
        <f t="array" ref="C21">C11-C20</f>
        <v>0</v>
      </c>
      <c r="D21" s="66" cm="1">
        <f t="array" ref="D21">D11-D20</f>
        <v>0</v>
      </c>
      <c r="E21" s="66" cm="1">
        <f t="array" ref="E21">E11-E20</f>
        <v>0</v>
      </c>
      <c r="F21" s="66" cm="1">
        <f t="array" ref="F21">SUM(C21:E21)</f>
        <v>0</v>
      </c>
    </row>
    <row r="22" ht="13.65" customHeight="1">
      <c r="A22" t="s" s="50">
        <v>144</v>
      </c>
      <c r="B22" s="32"/>
      <c r="C22" s="85" cm="1">
        <f t="array" ref="C22">_xlfn.IFERROR(C21/C11,0)</f>
        <v>0</v>
      </c>
      <c r="D22" s="85" cm="1">
        <f t="array" ref="D22">_xlfn.IFERROR(D21/D11,0)</f>
        <v>0</v>
      </c>
      <c r="E22" s="85" cm="1">
        <f t="array" ref="E22">_xlfn.IFERROR(E21/E11,0)</f>
        <v>0</v>
      </c>
      <c r="F22" s="85" cm="1">
        <f t="array" ref="F22">_xlfn.IFERROR(F21/F11,0)</f>
        <v>0</v>
      </c>
    </row>
    <row r="23" ht="13.55" customHeight="1">
      <c r="A23" s="11"/>
      <c r="B23" s="11"/>
      <c r="C23" s="11"/>
      <c r="D23" s="11"/>
      <c r="E23" s="11"/>
      <c r="F23" s="11"/>
    </row>
    <row r="24" ht="13.65" customHeight="1">
      <c r="A24" t="s" s="75">
        <v>145</v>
      </c>
      <c r="B24" s="76"/>
      <c r="C24" s="76"/>
      <c r="D24" s="76"/>
      <c r="E24" s="76"/>
      <c r="F24" s="77"/>
    </row>
    <row r="25" ht="13.65" customHeight="1">
      <c r="A25" t="s" s="28">
        <v>146</v>
      </c>
      <c r="B25" s="22"/>
      <c r="C25" s="86" cm="1">
        <f t="array" ref="C25">'Inputs'!C32</f>
        <v>0</v>
      </c>
      <c r="D25" s="86" cm="1">
        <f t="array" ref="D25">'Inputs'!D32</f>
        <v>0</v>
      </c>
      <c r="E25" s="86" cm="1">
        <f t="array" ref="E25">'Inputs'!E32</f>
        <v>0</v>
      </c>
      <c r="F25" s="31" cm="1">
        <f t="array" ref="F25">SUM(C25:E25)</f>
        <v>0</v>
      </c>
    </row>
    <row r="26" ht="13.65" customHeight="1">
      <c r="A26" t="s" s="37">
        <v>147</v>
      </c>
      <c r="B26" s="32"/>
      <c r="C26" s="80" cm="1">
        <f t="array" ref="C26">C25*'Inputs'!C33</f>
        <v>0</v>
      </c>
      <c r="D26" s="80" cm="1">
        <f t="array" ref="D26">D25*'Inputs'!D33</f>
        <v>0</v>
      </c>
      <c r="E26" s="80" cm="1">
        <f t="array" ref="E26">E25*'Inputs'!E33</f>
        <v>0</v>
      </c>
      <c r="F26" s="80" cm="1">
        <f t="array" ref="F26">SUM(C26:E26)</f>
        <v>0</v>
      </c>
    </row>
    <row r="27" ht="13.65" customHeight="1">
      <c r="A27" t="s" s="37">
        <v>67</v>
      </c>
      <c r="B27" s="32"/>
      <c r="C27" s="87" cm="1">
        <f t="array" ref="C27">'Inputs'!C34</f>
        <v>0</v>
      </c>
      <c r="D27" s="87" cm="1">
        <f t="array" ref="D27">'Inputs'!D34</f>
        <v>0</v>
      </c>
      <c r="E27" s="87" cm="1">
        <f t="array" ref="E27">'Inputs'!E34</f>
        <v>0</v>
      </c>
      <c r="F27" s="80" cm="1">
        <f t="array" ref="F27">SUM(C27:E27)</f>
        <v>0</v>
      </c>
    </row>
    <row r="28" ht="13.65" customHeight="1">
      <c r="A28" t="s" s="37">
        <v>69</v>
      </c>
      <c r="B28" s="32"/>
      <c r="C28" s="87" cm="1">
        <f t="array" ref="C28">'Inputs'!C35</f>
        <v>0</v>
      </c>
      <c r="D28" s="87" cm="1">
        <f t="array" ref="D28">'Inputs'!D35</f>
        <v>0</v>
      </c>
      <c r="E28" s="87" cm="1">
        <f t="array" ref="E28">'Inputs'!E35</f>
        <v>0</v>
      </c>
      <c r="F28" s="80" cm="1">
        <f t="array" ref="F28">SUM(C28:E28)</f>
        <v>0</v>
      </c>
    </row>
    <row r="29" ht="13.65" customHeight="1">
      <c r="A29" t="s" s="37">
        <v>70</v>
      </c>
      <c r="B29" s="32"/>
      <c r="C29" s="87" cm="1">
        <f t="array" ref="C29">'Inputs'!C36</f>
        <v>0</v>
      </c>
      <c r="D29" s="87" cm="1">
        <f t="array" ref="D29">'Inputs'!D36</f>
        <v>0</v>
      </c>
      <c r="E29" s="87" cm="1">
        <f t="array" ref="E29">'Inputs'!E36</f>
        <v>0</v>
      </c>
      <c r="F29" s="80" cm="1">
        <f t="array" ref="F29">SUM(C29:E29)</f>
        <v>0</v>
      </c>
    </row>
    <row r="30" ht="13.65" customHeight="1">
      <c r="A30" t="s" s="37">
        <v>71</v>
      </c>
      <c r="B30" s="32"/>
      <c r="C30" s="87" cm="1">
        <f t="array" ref="C30">'Inputs'!C37</f>
        <v>0</v>
      </c>
      <c r="D30" s="87" cm="1">
        <f t="array" ref="D30">'Inputs'!D37</f>
        <v>0</v>
      </c>
      <c r="E30" s="87" cm="1">
        <f t="array" ref="E30">'Inputs'!E37</f>
        <v>0</v>
      </c>
      <c r="F30" s="80" cm="1">
        <f t="array" ref="F30">SUM(C30:E30)</f>
        <v>0</v>
      </c>
    </row>
    <row r="31" ht="13.65" customHeight="1">
      <c r="A31" t="s" s="37">
        <v>72</v>
      </c>
      <c r="B31" s="32"/>
      <c r="C31" s="87" cm="1">
        <f t="array" ref="C31">'Inputs'!C38</f>
        <v>0</v>
      </c>
      <c r="D31" s="87" cm="1">
        <f t="array" ref="D31">'Inputs'!D38</f>
        <v>0</v>
      </c>
      <c r="E31" s="87" cm="1">
        <f t="array" ref="E31">'Inputs'!E38</f>
        <v>0</v>
      </c>
      <c r="F31" s="80" cm="1">
        <f t="array" ref="F31">SUM(C31:E31)</f>
        <v>0</v>
      </c>
    </row>
    <row r="32" ht="13.65" customHeight="1">
      <c r="A32" t="s" s="37">
        <v>73</v>
      </c>
      <c r="B32" s="32"/>
      <c r="C32" s="87" cm="1">
        <f t="array" ref="C32">'Inputs'!C39</f>
        <v>0</v>
      </c>
      <c r="D32" s="87" cm="1">
        <f t="array" ref="D32">'Inputs'!D39</f>
        <v>0</v>
      </c>
      <c r="E32" s="87" cm="1">
        <f t="array" ref="E32">'Inputs'!E39</f>
        <v>0</v>
      </c>
      <c r="F32" s="80" cm="1">
        <f t="array" ref="F32">SUM(C32:E32)</f>
        <v>0</v>
      </c>
    </row>
    <row r="33" ht="13.65" customHeight="1">
      <c r="A33" t="s" s="37">
        <v>74</v>
      </c>
      <c r="B33" s="32"/>
      <c r="C33" s="87" cm="1">
        <f t="array" ref="C33">'Inputs'!C40</f>
        <v>0</v>
      </c>
      <c r="D33" s="87" cm="1">
        <f t="array" ref="D33">'Inputs'!D40</f>
        <v>0</v>
      </c>
      <c r="E33" s="87" cm="1">
        <f t="array" ref="E33">'Inputs'!E40</f>
        <v>0</v>
      </c>
      <c r="F33" s="80" cm="1">
        <f t="array" ref="F33">SUM(C33:E33)</f>
        <v>0</v>
      </c>
    </row>
    <row r="34" ht="13.65" customHeight="1">
      <c r="A34" t="s" s="37">
        <v>75</v>
      </c>
      <c r="B34" s="32"/>
      <c r="C34" s="87" cm="1">
        <f t="array" ref="C34">'Inputs'!C41</f>
        <v>0</v>
      </c>
      <c r="D34" s="87" cm="1">
        <f t="array" ref="D34">'Inputs'!D41</f>
        <v>0</v>
      </c>
      <c r="E34" s="87" cm="1">
        <f t="array" ref="E34">'Inputs'!E41</f>
        <v>0</v>
      </c>
      <c r="F34" s="80" cm="1">
        <f t="array" ref="F34">SUM(C34:E34)</f>
        <v>0</v>
      </c>
    </row>
    <row r="35" ht="13.65" customHeight="1">
      <c r="A35" t="s" s="37">
        <v>76</v>
      </c>
      <c r="B35" s="32"/>
      <c r="C35" s="87" cm="1">
        <f t="array" ref="C35">'Inputs'!C42</f>
        <v>0</v>
      </c>
      <c r="D35" s="87" cm="1">
        <f t="array" ref="D35">'Inputs'!D42</f>
        <v>0</v>
      </c>
      <c r="E35" s="87" cm="1">
        <f t="array" ref="E35">'Inputs'!E42</f>
        <v>0</v>
      </c>
      <c r="F35" s="80" cm="1">
        <f t="array" ref="F35">SUM(C35:E35)</f>
        <v>0</v>
      </c>
    </row>
    <row r="36" ht="13.65" customHeight="1">
      <c r="A36" t="s" s="37">
        <v>77</v>
      </c>
      <c r="B36" s="32"/>
      <c r="C36" s="87" cm="1">
        <f t="array" ref="C36">'Inputs'!C43</f>
        <v>0</v>
      </c>
      <c r="D36" s="87" cm="1">
        <f t="array" ref="D36">'Inputs'!D43</f>
        <v>0</v>
      </c>
      <c r="E36" s="87" cm="1">
        <f t="array" ref="E36">'Inputs'!E43</f>
        <v>0</v>
      </c>
      <c r="F36" s="80" cm="1">
        <f t="array" ref="F36">SUM(C36:E36)</f>
        <v>0</v>
      </c>
    </row>
    <row r="37" ht="13.65" customHeight="1">
      <c r="A37" t="str" s="79" cm="1">
        <f t="array" ref="A37">'Inputs'!$A$44</f>
        <v>Other expense 1</v>
      </c>
      <c r="B37" s="32"/>
      <c r="C37" s="87" cm="1">
        <f t="array" ref="C37">'Inputs'!C44</f>
        <v>0</v>
      </c>
      <c r="D37" s="87" cm="1">
        <f t="array" ref="D37">'Inputs'!D44</f>
        <v>0</v>
      </c>
      <c r="E37" s="87" cm="1">
        <f t="array" ref="E37">'Inputs'!E44</f>
        <v>0</v>
      </c>
      <c r="F37" s="80" cm="1">
        <f t="array" ref="F37">SUM(C37:E37)</f>
        <v>0</v>
      </c>
    </row>
    <row r="38" ht="13.65" customHeight="1">
      <c r="A38" t="str" s="79" cm="1">
        <f t="array" ref="A38">'Inputs'!$A$45</f>
        <v>Other expense 2</v>
      </c>
      <c r="B38" s="32"/>
      <c r="C38" s="87" cm="1">
        <f t="array" ref="C38">'Inputs'!C45</f>
        <v>0</v>
      </c>
      <c r="D38" s="87" cm="1">
        <f t="array" ref="D38">'Inputs'!D45</f>
        <v>0</v>
      </c>
      <c r="E38" s="87" cm="1">
        <f t="array" ref="E38">'Inputs'!E45</f>
        <v>0</v>
      </c>
      <c r="F38" s="80" cm="1">
        <f t="array" ref="F38">SUM(C38:E38)</f>
        <v>0</v>
      </c>
    </row>
    <row r="39" ht="13.65" customHeight="1">
      <c r="A39" t="str" s="79" cm="1">
        <f t="array" ref="A39">'Inputs'!$A$46</f>
        <v>Other expense 3</v>
      </c>
      <c r="B39" s="32"/>
      <c r="C39" s="87" cm="1">
        <f t="array" ref="C39">'Inputs'!C46</f>
        <v>0</v>
      </c>
      <c r="D39" s="87" cm="1">
        <f t="array" ref="D39">'Inputs'!D46</f>
        <v>0</v>
      </c>
      <c r="E39" s="87" cm="1">
        <f t="array" ref="E39">'Inputs'!E46</f>
        <v>0</v>
      </c>
      <c r="F39" s="80" cm="1">
        <f t="array" ref="F39">SUM(C39:E39)</f>
        <v>0</v>
      </c>
    </row>
    <row r="40" ht="13.65" customHeight="1">
      <c r="A40" t="s" s="37">
        <v>151</v>
      </c>
      <c r="B40" s="32"/>
      <c r="C40" s="88" cm="1">
        <f t="array" ref="C40">'Schedules'!C6</f>
        <v>0</v>
      </c>
      <c r="D40" s="88" cm="1">
        <f t="array" ref="D40">'Schedules'!D6</f>
        <v>0</v>
      </c>
      <c r="E40" s="88" cm="1">
        <f t="array" ref="E40">'Schedules'!E6</f>
        <v>0</v>
      </c>
      <c r="F40" s="81" cm="1">
        <f t="array" ref="F40">SUM(C40:E40)</f>
        <v>0</v>
      </c>
    </row>
    <row r="41" ht="13.65" customHeight="1">
      <c r="A41" t="s" s="37">
        <v>152</v>
      </c>
      <c r="B41" s="32"/>
      <c r="C41" s="66" cm="1">
        <f t="array" ref="C41">SUM(C25:C40)</f>
        <v>0</v>
      </c>
      <c r="D41" s="66" cm="1">
        <f t="array" ref="D41">SUM(D25:D40)</f>
        <v>0</v>
      </c>
      <c r="E41" s="66" cm="1">
        <f t="array" ref="E41">SUM(E25:E40)</f>
        <v>0</v>
      </c>
      <c r="F41" s="66" cm="1">
        <f t="array" ref="F41">SUM(C41:E41)</f>
        <v>0</v>
      </c>
    </row>
    <row r="42" ht="13.55" customHeight="1">
      <c r="A42" s="32"/>
      <c r="B42" s="32"/>
      <c r="C42" s="89"/>
      <c r="D42" s="89"/>
      <c r="E42" s="89"/>
      <c r="F42" s="89"/>
    </row>
    <row r="43" ht="13.65" customHeight="1">
      <c r="A43" t="s" s="37">
        <v>153</v>
      </c>
      <c r="B43" s="32"/>
      <c r="C43" s="66" cm="1">
        <f t="array" ref="C43">C21-C41</f>
        <v>0</v>
      </c>
      <c r="D43" s="66" cm="1">
        <f t="array" ref="D43">D21-D41</f>
        <v>0</v>
      </c>
      <c r="E43" s="66" cm="1">
        <f t="array" ref="E43">E21-E41</f>
        <v>0</v>
      </c>
      <c r="F43" s="66" cm="1">
        <f t="array" ref="F43">SUM(C43:E43)</f>
        <v>0</v>
      </c>
    </row>
    <row r="44" ht="13.65" customHeight="1">
      <c r="A44" t="s" s="37">
        <v>154</v>
      </c>
      <c r="B44" s="32"/>
      <c r="C44" s="88" cm="1">
        <f t="array" ref="C44">'Schedules'!C14</f>
        <v>0</v>
      </c>
      <c r="D44" s="88" cm="1">
        <f t="array" ref="D44">'Schedules'!D14</f>
        <v>0</v>
      </c>
      <c r="E44" s="88" cm="1">
        <f t="array" ref="E44">'Schedules'!E14</f>
        <v>0</v>
      </c>
      <c r="F44" s="81" cm="1">
        <f t="array" ref="F44">SUM(C44:E44)</f>
        <v>0</v>
      </c>
    </row>
    <row r="45" ht="13.65" customHeight="1">
      <c r="A45" t="s" s="37">
        <v>155</v>
      </c>
      <c r="B45" s="32"/>
      <c r="C45" s="66" cm="1">
        <f t="array" ref="C45">C43-C44</f>
        <v>0</v>
      </c>
      <c r="D45" s="66" cm="1">
        <f t="array" ref="D45">D43-D44</f>
        <v>0</v>
      </c>
      <c r="E45" s="66" cm="1">
        <f t="array" ref="E45">E43-E44</f>
        <v>0</v>
      </c>
      <c r="F45" s="66" cm="1">
        <f t="array" ref="F45">SUM(C45:E45)</f>
        <v>0</v>
      </c>
    </row>
    <row r="46" ht="13.65" customHeight="1">
      <c r="A46" t="s" s="90">
        <v>156</v>
      </c>
      <c r="B46" s="11"/>
      <c r="C46" s="81" cm="1">
        <f t="array" ref="C46">MAX(0,C45)*'Inputs'!C49</f>
        <v>0</v>
      </c>
      <c r="D46" s="81" cm="1">
        <f t="array" ref="D46">MAX(0,D45)*'Inputs'!D49</f>
        <v>0</v>
      </c>
      <c r="E46" s="81" cm="1">
        <f t="array" ref="E46">MAX(0,E45)*'Inputs'!E49</f>
        <v>0</v>
      </c>
      <c r="F46" s="81" cm="1">
        <f t="array" ref="F46">SUM(C46:E46)</f>
        <v>0</v>
      </c>
    </row>
    <row r="47" ht="13.65" customHeight="1">
      <c r="A47" t="s" s="91">
        <v>157</v>
      </c>
      <c r="B47" s="92"/>
      <c r="C47" s="93" cm="1">
        <f t="array" ref="C47">C45-C46</f>
        <v>0</v>
      </c>
      <c r="D47" s="93" cm="1">
        <f t="array" ref="D47">D45-D46</f>
        <v>0</v>
      </c>
      <c r="E47" s="93" cm="1">
        <f t="array" ref="E47">E45-E46</f>
        <v>0</v>
      </c>
      <c r="F47" s="94" cm="1">
        <f t="array" ref="F47">SUM(C47:E47)</f>
        <v>0</v>
      </c>
    </row>
    <row r="48" ht="13.65" customHeight="1">
      <c r="A48" t="s" s="63">
        <v>158</v>
      </c>
      <c r="B48" s="22"/>
      <c r="C48" s="95" cm="1">
        <f t="array" ref="C48">_xlfn.IFERROR(C47/C11,0)</f>
        <v>0</v>
      </c>
      <c r="D48" s="95" cm="1">
        <f t="array" ref="D48">_xlfn.IFERROR(D47/D11,0)</f>
        <v>0</v>
      </c>
      <c r="E48" s="95" cm="1">
        <f t="array" ref="E48">_xlfn.IFERROR(E47/E11,0)</f>
        <v>0</v>
      </c>
      <c r="F48" s="95" cm="1">
        <f t="array" ref="F48">_xlfn.IFERROR(F47/F11,0)</f>
        <v>0</v>
      </c>
    </row>
  </sheetData>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F27"/>
  <sheetViews>
    <sheetView workbookViewId="0" showGridLines="0" defaultGridColor="1"/>
  </sheetViews>
  <sheetFormatPr defaultColWidth="8.66667" defaultRowHeight="15" customHeight="1" outlineLevelRow="0" outlineLevelCol="0"/>
  <cols>
    <col min="1" max="1" width="50" style="96" customWidth="1"/>
    <col min="2" max="2" width="2" style="96" customWidth="1"/>
    <col min="3" max="6" width="15" style="96" customWidth="1"/>
    <col min="7" max="16384" width="8.67188" style="96" customWidth="1"/>
  </cols>
  <sheetData>
    <row r="1" ht="18.5" customHeight="1">
      <c r="A1" t="str" s="71" cm="1">
        <f t="array" ref="A1">"Cash Flow Statement — "&amp;IF('Inputs'!$C$5="","[Business Name]",'Inputs'!$C$5)</f>
        <v>Cash Flow Statement — [Business Name]</v>
      </c>
      <c r="B1" s="32"/>
      <c r="C1" s="32"/>
      <c r="D1" s="32"/>
      <c r="E1" s="32"/>
      <c r="F1" s="32"/>
    </row>
    <row r="2" ht="13.65" customHeight="1">
      <c r="A2" t="s" s="50">
        <v>125</v>
      </c>
      <c r="B2" s="32"/>
      <c r="C2" s="32"/>
      <c r="D2" s="32"/>
      <c r="E2" s="32"/>
      <c r="F2" s="32"/>
    </row>
    <row r="3" ht="13.55" customHeight="1">
      <c r="A3" s="11"/>
      <c r="B3" s="11"/>
      <c r="C3" s="11"/>
      <c r="D3" s="11"/>
      <c r="E3" s="11"/>
      <c r="F3" s="11"/>
    </row>
    <row r="4" ht="13.65" customHeight="1">
      <c r="A4" s="72"/>
      <c r="B4" s="40"/>
      <c r="C4" t="str" s="73" cm="1">
        <f t="array" ref="C4">"Year 1"&amp;IF('Inputs'!$C$7="",""," ("&amp;('Inputs'!$C$7+0)&amp;")")</f>
        <v>Year 1</v>
      </c>
      <c r="D4" t="str" s="73" cm="1">
        <f t="array" ref="D4">"Year 2"&amp;IF('Inputs'!$C$7="",""," ("&amp;('Inputs'!$C$7+1)&amp;")")</f>
        <v>Year 2</v>
      </c>
      <c r="E4" t="str" s="73" cm="1">
        <f t="array" ref="E4">"Year 3"&amp;IF('Inputs'!$C$7="",""," ("&amp;('Inputs'!$C$7+2)&amp;")")</f>
        <v>Year 3</v>
      </c>
      <c r="F4" t="s" s="74">
        <v>126</v>
      </c>
    </row>
    <row r="5" ht="13.65" customHeight="1">
      <c r="A5" t="s" s="75">
        <v>161</v>
      </c>
      <c r="B5" s="76"/>
      <c r="C5" s="76"/>
      <c r="D5" s="76"/>
      <c r="E5" s="76"/>
      <c r="F5" s="77"/>
    </row>
    <row r="6" ht="13.65" customHeight="1">
      <c r="A6" t="s" s="28">
        <v>162</v>
      </c>
      <c r="B6" s="22"/>
      <c r="C6" s="86" cm="1">
        <f t="array" ref="C6">'Income Statement'!C47</f>
        <v>0</v>
      </c>
      <c r="D6" s="86" cm="1">
        <f t="array" ref="D6">'Income Statement'!D47</f>
        <v>0</v>
      </c>
      <c r="E6" s="86" cm="1">
        <f t="array" ref="E6">'Income Statement'!E47</f>
        <v>0</v>
      </c>
      <c r="F6" s="31" cm="1">
        <f t="array" ref="F6">SUM(C6:E6)</f>
        <v>0</v>
      </c>
    </row>
    <row r="7" ht="13.65" customHeight="1">
      <c r="A7" t="s" s="37">
        <v>163</v>
      </c>
      <c r="B7" s="32"/>
      <c r="C7" s="87" cm="1">
        <f t="array" ref="C7">'Income Statement'!C40</f>
        <v>0</v>
      </c>
      <c r="D7" s="87" cm="1">
        <f t="array" ref="D7">'Income Statement'!D40</f>
        <v>0</v>
      </c>
      <c r="E7" s="87" cm="1">
        <f t="array" ref="E7">'Income Statement'!E40</f>
        <v>0</v>
      </c>
      <c r="F7" s="80" cm="1">
        <f t="array" ref="F7">SUM(C7:E7)</f>
        <v>0</v>
      </c>
    </row>
    <row r="8" ht="13.65" customHeight="1">
      <c r="A8" t="s" s="37">
        <v>164</v>
      </c>
      <c r="B8" s="32"/>
      <c r="C8" s="80" cm="1">
        <f t="array" ref="C8">'Schedules'!B17-'Schedules'!C17</f>
        <v>0</v>
      </c>
      <c r="D8" s="80" cm="1">
        <f t="array" ref="D8">'Schedules'!C17-'Schedules'!D17</f>
        <v>0</v>
      </c>
      <c r="E8" s="80" cm="1">
        <f t="array" ref="E8">'Schedules'!D17-'Schedules'!E17</f>
        <v>0</v>
      </c>
      <c r="F8" s="80" cm="1">
        <f t="array" ref="F8">SUM(C8:E8)</f>
        <v>0</v>
      </c>
    </row>
    <row r="9" ht="13.65" customHeight="1">
      <c r="A9" t="s" s="37">
        <v>165</v>
      </c>
      <c r="B9" s="32"/>
      <c r="C9" s="80" cm="1">
        <f t="array" ref="C9">'Schedules'!B18-'Schedules'!C18</f>
        <v>0</v>
      </c>
      <c r="D9" s="80" cm="1">
        <f t="array" ref="D9">'Schedules'!C18-'Schedules'!D18</f>
        <v>0</v>
      </c>
      <c r="E9" s="80" cm="1">
        <f t="array" ref="E9">'Schedules'!D18-'Schedules'!E18</f>
        <v>0</v>
      </c>
      <c r="F9" s="80" cm="1">
        <f t="array" ref="F9">SUM(C9:E9)</f>
        <v>0</v>
      </c>
    </row>
    <row r="10" ht="13.65" customHeight="1">
      <c r="A10" t="s" s="37">
        <v>166</v>
      </c>
      <c r="B10" s="32"/>
      <c r="C10" s="81" cm="1">
        <f t="array" ref="C10">'Schedules'!C19-'Schedules'!B19</f>
        <v>0</v>
      </c>
      <c r="D10" s="81" cm="1">
        <f t="array" ref="D10">'Schedules'!D19-'Schedules'!C19</f>
        <v>0</v>
      </c>
      <c r="E10" s="81" cm="1">
        <f t="array" ref="E10">'Schedules'!E19-'Schedules'!D19</f>
        <v>0</v>
      </c>
      <c r="F10" s="81" cm="1">
        <f t="array" ref="F10">SUM(C10:E10)</f>
        <v>0</v>
      </c>
    </row>
    <row r="11" ht="13.65" customHeight="1">
      <c r="A11" t="s" s="37">
        <v>167</v>
      </c>
      <c r="B11" s="32"/>
      <c r="C11" s="66" cm="1">
        <f t="array" ref="C11">SUM(C6:C10)</f>
        <v>0</v>
      </c>
      <c r="D11" s="66" cm="1">
        <f t="array" ref="D11">SUM(D6:D10)</f>
        <v>0</v>
      </c>
      <c r="E11" s="66" cm="1">
        <f t="array" ref="E11">SUM(E6:E10)</f>
        <v>0</v>
      </c>
      <c r="F11" s="66" cm="1">
        <f t="array" ref="F11">SUM(C11:E11)</f>
        <v>0</v>
      </c>
    </row>
    <row r="12" ht="13.55" customHeight="1">
      <c r="A12" s="11"/>
      <c r="B12" s="11"/>
      <c r="C12" s="11"/>
      <c r="D12" s="11"/>
      <c r="E12" s="11"/>
      <c r="F12" s="11"/>
    </row>
    <row r="13" ht="13.65" customHeight="1">
      <c r="A13" t="s" s="75">
        <v>168</v>
      </c>
      <c r="B13" s="76"/>
      <c r="C13" s="76"/>
      <c r="D13" s="76"/>
      <c r="E13" s="76"/>
      <c r="F13" s="77"/>
    </row>
    <row r="14" ht="13.65" customHeight="1">
      <c r="A14" t="s" s="28">
        <v>169</v>
      </c>
      <c r="B14" s="22"/>
      <c r="C14" s="97" cm="1">
        <f t="array" ref="C14">-'Schedules'!C5</f>
        <v>0</v>
      </c>
      <c r="D14" s="97" cm="1">
        <f t="array" ref="D14">-'Schedules'!D5</f>
        <v>0</v>
      </c>
      <c r="E14" s="97" cm="1">
        <f t="array" ref="E14">-'Schedules'!E5</f>
        <v>0</v>
      </c>
      <c r="F14" s="97" cm="1">
        <f t="array" ref="F14">SUM(C14:E14)</f>
        <v>0</v>
      </c>
    </row>
    <row r="15" ht="13.65" customHeight="1">
      <c r="A15" t="s" s="37">
        <v>170</v>
      </c>
      <c r="B15" s="32"/>
      <c r="C15" s="66" cm="1">
        <f t="array" ref="C15">C14</f>
        <v>0</v>
      </c>
      <c r="D15" s="66" cm="1">
        <f t="array" ref="D15">D14</f>
        <v>0</v>
      </c>
      <c r="E15" s="66" cm="1">
        <f t="array" ref="E15">E14</f>
        <v>0</v>
      </c>
      <c r="F15" s="66" cm="1">
        <f t="array" ref="F15">SUM(C15:E15)</f>
        <v>0</v>
      </c>
    </row>
    <row r="16" ht="13.55" customHeight="1">
      <c r="A16" s="11"/>
      <c r="B16" s="11"/>
      <c r="C16" s="11"/>
      <c r="D16" s="11"/>
      <c r="E16" s="11"/>
      <c r="F16" s="11"/>
    </row>
    <row r="17" ht="13.65" customHeight="1">
      <c r="A17" t="s" s="75">
        <v>171</v>
      </c>
      <c r="B17" s="76"/>
      <c r="C17" s="76"/>
      <c r="D17" s="76"/>
      <c r="E17" s="76"/>
      <c r="F17" s="77"/>
    </row>
    <row r="18" ht="13.65" customHeight="1">
      <c r="A18" t="s" s="28">
        <v>172</v>
      </c>
      <c r="B18" s="22"/>
      <c r="C18" s="86" cm="1">
        <f t="array" ref="C18">'Schedules'!C11</f>
        <v>0</v>
      </c>
      <c r="D18" s="86" cm="1">
        <f t="array" ref="D18">'Schedules'!D11</f>
        <v>0</v>
      </c>
      <c r="E18" s="86" cm="1">
        <f t="array" ref="E18">'Schedules'!E11</f>
        <v>0</v>
      </c>
      <c r="F18" s="31" cm="1">
        <f t="array" ref="F18">SUM(C18:E18)</f>
        <v>0</v>
      </c>
    </row>
    <row r="19" ht="13.65" customHeight="1">
      <c r="A19" t="s" s="37">
        <v>173</v>
      </c>
      <c r="B19" s="32"/>
      <c r="C19" s="80" cm="1">
        <f t="array" ref="C19">-'Schedules'!C12</f>
        <v>0</v>
      </c>
      <c r="D19" s="80" cm="1">
        <f t="array" ref="D19">-'Schedules'!D12</f>
        <v>0</v>
      </c>
      <c r="E19" s="80" cm="1">
        <f t="array" ref="E19">-'Schedules'!E12</f>
        <v>0</v>
      </c>
      <c r="F19" s="80" cm="1">
        <f t="array" ref="F19">SUM(C19:E19)</f>
        <v>0</v>
      </c>
    </row>
    <row r="20" ht="13.65" customHeight="1">
      <c r="A20" t="s" s="37">
        <v>174</v>
      </c>
      <c r="B20" s="32"/>
      <c r="C20" s="87" cm="1">
        <f t="array" ref="C20">'Inputs'!C53</f>
        <v>0</v>
      </c>
      <c r="D20" s="87" cm="1">
        <f t="array" ref="D20">'Inputs'!D53</f>
        <v>0</v>
      </c>
      <c r="E20" s="87" cm="1">
        <f t="array" ref="E20">'Inputs'!E53</f>
        <v>0</v>
      </c>
      <c r="F20" s="80" cm="1">
        <f t="array" ref="F20">SUM(C20:E20)</f>
        <v>0</v>
      </c>
    </row>
    <row r="21" ht="13.65" customHeight="1">
      <c r="A21" t="s" s="37">
        <v>175</v>
      </c>
      <c r="B21" s="32"/>
      <c r="C21" s="81" cm="1">
        <f t="array" ref="C21">-'Inputs'!C54</f>
        <v>0</v>
      </c>
      <c r="D21" s="81" cm="1">
        <f t="array" ref="D21">-'Inputs'!D54</f>
        <v>0</v>
      </c>
      <c r="E21" s="81" cm="1">
        <f t="array" ref="E21">-'Inputs'!E54</f>
        <v>0</v>
      </c>
      <c r="F21" s="81" cm="1">
        <f t="array" ref="F21">SUM(C21:E21)</f>
        <v>0</v>
      </c>
    </row>
    <row r="22" ht="13.65" customHeight="1">
      <c r="A22" t="s" s="37">
        <v>176</v>
      </c>
      <c r="B22" s="32"/>
      <c r="C22" s="66" cm="1">
        <f t="array" ref="C22">SUM(C18:C21)</f>
        <v>0</v>
      </c>
      <c r="D22" s="66" cm="1">
        <f t="array" ref="D22">SUM(D18:D21)</f>
        <v>0</v>
      </c>
      <c r="E22" s="66" cm="1">
        <f t="array" ref="E22">SUM(E18:E21)</f>
        <v>0</v>
      </c>
      <c r="F22" s="66" cm="1">
        <f t="array" ref="F22">SUM(C22:E22)</f>
        <v>0</v>
      </c>
    </row>
    <row r="23" ht="13.55" customHeight="1">
      <c r="A23" s="32"/>
      <c r="B23" s="32"/>
      <c r="C23" s="89"/>
      <c r="D23" s="89"/>
      <c r="E23" s="89"/>
      <c r="F23" s="89"/>
    </row>
    <row r="24" ht="13.65" customHeight="1">
      <c r="A24" t="s" s="37">
        <v>177</v>
      </c>
      <c r="B24" s="32"/>
      <c r="C24" s="66" cm="1">
        <f t="array" ref="C24">C11+C15+C22</f>
        <v>0</v>
      </c>
      <c r="D24" s="66" cm="1">
        <f t="array" ref="D24">D11+D15+D22</f>
        <v>0</v>
      </c>
      <c r="E24" s="66" cm="1">
        <f t="array" ref="E24">E11+E15+E22</f>
        <v>0</v>
      </c>
      <c r="F24" s="66" cm="1">
        <f t="array" ref="F24">SUM(C24:E24)</f>
        <v>0</v>
      </c>
    </row>
    <row r="25" ht="13.65" customHeight="1">
      <c r="A25" t="s" s="90">
        <v>178</v>
      </c>
      <c r="B25" s="11"/>
      <c r="C25" s="81" cm="1">
        <f t="array" ref="C25">'Inputs'!$B$64</f>
        <v>0</v>
      </c>
      <c r="D25" s="81" cm="1">
        <f t="array" ref="D25">C26</f>
        <v>0</v>
      </c>
      <c r="E25" s="81" cm="1">
        <f t="array" ref="E25">D26</f>
        <v>0</v>
      </c>
      <c r="F25" s="81" cm="1">
        <f t="array" ref="F25">C25</f>
        <v>0</v>
      </c>
    </row>
    <row r="26" ht="13.65" customHeight="1">
      <c r="A26" t="s" s="91">
        <v>179</v>
      </c>
      <c r="B26" s="92"/>
      <c r="C26" s="93" cm="1">
        <f t="array" ref="C26">C24+C25</f>
        <v>0</v>
      </c>
      <c r="D26" s="93" cm="1">
        <f t="array" ref="D26">D24+D25</f>
        <v>0</v>
      </c>
      <c r="E26" s="93" cm="1">
        <f t="array" ref="E26">E24+E25</f>
        <v>0</v>
      </c>
      <c r="F26" s="94" cm="1">
        <f t="array" ref="F26">E26</f>
        <v>0</v>
      </c>
    </row>
    <row r="27" ht="13.65" customHeight="1">
      <c r="A27" t="s" s="63">
        <v>180</v>
      </c>
      <c r="B27" s="22"/>
      <c r="C27" t="str" s="98" cm="1">
        <f t="array" ref="C27">IF(C26&lt;0,"SHORTFALL","OK")</f>
        <v>OK</v>
      </c>
      <c r="D27" t="str" s="98" cm="1">
        <f t="array" ref="D27">IF(D26&lt;0,"SHORTFALL","OK")</f>
        <v>OK</v>
      </c>
      <c r="E27" t="str" s="98" cm="1">
        <f t="array" ref="E27">IF(E26&lt;0,"SHORTFALL","OK")</f>
        <v>OK</v>
      </c>
      <c r="F27" s="22"/>
    </row>
  </sheetData>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1:F24"/>
  <sheetViews>
    <sheetView workbookViewId="0" showGridLines="0" defaultGridColor="1"/>
  </sheetViews>
  <sheetFormatPr defaultColWidth="8.66667" defaultRowHeight="15" customHeight="1" outlineLevelRow="0" outlineLevelCol="0"/>
  <cols>
    <col min="1" max="1" width="50" style="99" customWidth="1"/>
    <col min="2" max="2" width="14" style="99" customWidth="1"/>
    <col min="3" max="6" width="15" style="99" customWidth="1"/>
    <col min="7" max="16384" width="8.67188" style="99" customWidth="1"/>
  </cols>
  <sheetData>
    <row r="1" ht="18.5" customHeight="1">
      <c r="A1" t="str" s="71" cm="1">
        <f t="array" ref="A1">"Balance Sheet — "&amp;IF('Inputs'!$C$5="","[Business Name]",'Inputs'!$C$5)</f>
        <v>Balance Sheet — [Business Name]</v>
      </c>
      <c r="B1" s="32"/>
      <c r="C1" s="32"/>
      <c r="D1" s="32"/>
      <c r="E1" s="32"/>
      <c r="F1" s="32"/>
    </row>
    <row r="2" ht="13.65" customHeight="1">
      <c r="A2" t="s" s="50">
        <v>184</v>
      </c>
      <c r="B2" s="32"/>
      <c r="C2" s="32"/>
      <c r="D2" s="32"/>
      <c r="E2" s="32"/>
      <c r="F2" s="32"/>
    </row>
    <row r="3" ht="13.55" customHeight="1">
      <c r="A3" s="11"/>
      <c r="B3" s="11"/>
      <c r="C3" s="11"/>
      <c r="D3" s="11"/>
      <c r="E3" s="11"/>
      <c r="F3" s="11"/>
    </row>
    <row r="4" ht="13.65" customHeight="1">
      <c r="A4" s="72"/>
      <c r="B4" t="s" s="100">
        <v>107</v>
      </c>
      <c r="C4" t="str" s="73" cm="1">
        <f t="array" ref="C4">"Year 1"&amp;IF('Inputs'!$C$7="",""," ("&amp;('Inputs'!$C$7+0)&amp;")")</f>
        <v>Year 1</v>
      </c>
      <c r="D4" t="str" s="73" cm="1">
        <f t="array" ref="D4">"Year 2"&amp;IF('Inputs'!$C$7="",""," ("&amp;('Inputs'!$C$7+1)&amp;")")</f>
        <v>Year 2</v>
      </c>
      <c r="E4" t="str" s="73" cm="1">
        <f t="array" ref="E4">"Year 3"&amp;IF('Inputs'!$C$7="",""," ("&amp;('Inputs'!$C$7+2)&amp;")")</f>
        <v>Year 3</v>
      </c>
      <c r="F4" s="101"/>
    </row>
    <row r="5" ht="13.65" customHeight="1">
      <c r="A5" t="s" s="75">
        <v>185</v>
      </c>
      <c r="B5" s="76"/>
      <c r="C5" s="76"/>
      <c r="D5" s="76"/>
      <c r="E5" s="76"/>
      <c r="F5" s="77"/>
    </row>
    <row r="6" ht="13.65" customHeight="1">
      <c r="A6" t="s" s="28">
        <v>186</v>
      </c>
      <c r="B6" s="86" cm="1">
        <f t="array" ref="B6">'Inputs'!B64</f>
        <v>0</v>
      </c>
      <c r="C6" s="86" cm="1">
        <f t="array" ref="C6">'Cash Flow'!C26</f>
        <v>0</v>
      </c>
      <c r="D6" s="86" cm="1">
        <f t="array" ref="D6">'Cash Flow'!D26</f>
        <v>0</v>
      </c>
      <c r="E6" s="86" cm="1">
        <f t="array" ref="E6">'Cash Flow'!E26</f>
        <v>0</v>
      </c>
      <c r="F6" s="22"/>
    </row>
    <row r="7" ht="13.65" customHeight="1">
      <c r="A7" t="s" s="37">
        <v>187</v>
      </c>
      <c r="B7" s="87" cm="1">
        <f t="array" ref="B7">'Schedules'!B17</f>
        <v>0</v>
      </c>
      <c r="C7" s="87" cm="1">
        <f t="array" ref="C7">'Schedules'!C17</f>
        <v>0</v>
      </c>
      <c r="D7" s="87" cm="1">
        <f t="array" ref="D7">'Schedules'!D17</f>
        <v>0</v>
      </c>
      <c r="E7" s="87" cm="1">
        <f t="array" ref="E7">'Schedules'!E17</f>
        <v>0</v>
      </c>
      <c r="F7" s="32"/>
    </row>
    <row r="8" ht="13.65" customHeight="1">
      <c r="A8" t="s" s="37">
        <v>111</v>
      </c>
      <c r="B8" s="88" cm="1">
        <f t="array" ref="B8">'Schedules'!B18</f>
        <v>0</v>
      </c>
      <c r="C8" s="88" cm="1">
        <f t="array" ref="C8">'Schedules'!C18</f>
        <v>0</v>
      </c>
      <c r="D8" s="88" cm="1">
        <f t="array" ref="D8">'Schedules'!D18</f>
        <v>0</v>
      </c>
      <c r="E8" s="88" cm="1">
        <f t="array" ref="E8">'Schedules'!E18</f>
        <v>0</v>
      </c>
      <c r="F8" s="32"/>
    </row>
    <row r="9" ht="13.65" customHeight="1">
      <c r="A9" t="s" s="37">
        <v>188</v>
      </c>
      <c r="B9" s="66" cm="1">
        <f t="array" ref="B9">SUM(B6:B8)</f>
        <v>0</v>
      </c>
      <c r="C9" s="66" cm="1">
        <f t="array" ref="C9">SUM(C6:C8)</f>
        <v>0</v>
      </c>
      <c r="D9" s="66" cm="1">
        <f t="array" ref="D9">SUM(D6:D8)</f>
        <v>0</v>
      </c>
      <c r="E9" s="66" cm="1">
        <f t="array" ref="E9">SUM(E6:E8)</f>
        <v>0</v>
      </c>
      <c r="F9" s="32"/>
    </row>
    <row r="10" ht="13.65" customHeight="1">
      <c r="A10" t="s" s="37">
        <v>189</v>
      </c>
      <c r="B10" s="87" cm="1">
        <f t="array" ref="B10">'Schedules'!B7</f>
        <v>0</v>
      </c>
      <c r="C10" s="87" cm="1">
        <f t="array" ref="C10">'Schedules'!C7</f>
        <v>0</v>
      </c>
      <c r="D10" s="87" cm="1">
        <f t="array" ref="D10">'Schedules'!D7</f>
        <v>0</v>
      </c>
      <c r="E10" s="87" cm="1">
        <f t="array" ref="E10">'Schedules'!E7</f>
        <v>0</v>
      </c>
      <c r="F10" s="32"/>
    </row>
    <row r="11" ht="13.65" customHeight="1">
      <c r="A11" t="s" s="90">
        <v>113</v>
      </c>
      <c r="B11" s="88" cm="1">
        <f t="array" ref="B11">'Inputs'!B68</f>
        <v>0</v>
      </c>
      <c r="C11" s="88" cm="1">
        <f t="array" ref="C11">'Inputs'!$B$68</f>
        <v>0</v>
      </c>
      <c r="D11" s="88" cm="1">
        <f t="array" ref="D11">'Inputs'!$B$68</f>
        <v>0</v>
      </c>
      <c r="E11" s="88" cm="1">
        <f t="array" ref="E11">'Inputs'!$B$68</f>
        <v>0</v>
      </c>
      <c r="F11" s="32"/>
    </row>
    <row r="12" ht="13.65" customHeight="1">
      <c r="A12" t="s" s="91">
        <v>190</v>
      </c>
      <c r="B12" s="93" cm="1">
        <f t="array" ref="B12">B9+B10+B11</f>
        <v>0</v>
      </c>
      <c r="C12" s="93" cm="1">
        <f t="array" ref="C12">C9+C10+C11</f>
        <v>0</v>
      </c>
      <c r="D12" s="93" cm="1">
        <f t="array" ref="D12">D9+D10+D11</f>
        <v>0</v>
      </c>
      <c r="E12" s="93" cm="1">
        <f t="array" ref="E12">E9+E10+E11</f>
        <v>0</v>
      </c>
      <c r="F12" s="102"/>
    </row>
    <row r="13" ht="13.55" customHeight="1">
      <c r="A13" s="103"/>
      <c r="B13" s="103"/>
      <c r="C13" s="103"/>
      <c r="D13" s="103"/>
      <c r="E13" s="103"/>
      <c r="F13" s="11"/>
    </row>
    <row r="14" ht="13.65" customHeight="1">
      <c r="A14" t="s" s="75">
        <v>191</v>
      </c>
      <c r="B14" s="76"/>
      <c r="C14" s="76"/>
      <c r="D14" s="76"/>
      <c r="E14" s="76"/>
      <c r="F14" s="77"/>
    </row>
    <row r="15" ht="13.65" customHeight="1">
      <c r="A15" t="s" s="28">
        <v>192</v>
      </c>
      <c r="B15" s="86" cm="1">
        <f t="array" ref="B15">'Schedules'!B19</f>
        <v>0</v>
      </c>
      <c r="C15" s="86" cm="1">
        <f t="array" ref="C15">'Schedules'!C19</f>
        <v>0</v>
      </c>
      <c r="D15" s="86" cm="1">
        <f t="array" ref="D15">'Schedules'!D19</f>
        <v>0</v>
      </c>
      <c r="E15" s="86" cm="1">
        <f t="array" ref="E15">'Schedules'!E19</f>
        <v>0</v>
      </c>
      <c r="F15" s="22"/>
    </row>
    <row r="16" ht="13.65" customHeight="1">
      <c r="A16" t="s" s="37">
        <v>116</v>
      </c>
      <c r="B16" s="87" cm="1">
        <f t="array" ref="B16">'Schedules'!B13</f>
        <v>0</v>
      </c>
      <c r="C16" s="87" cm="1">
        <f t="array" ref="C16">'Schedules'!C13</f>
        <v>0</v>
      </c>
      <c r="D16" s="87" cm="1">
        <f t="array" ref="D16">'Schedules'!D13</f>
        <v>0</v>
      </c>
      <c r="E16" s="87" cm="1">
        <f t="array" ref="E16">'Schedules'!E13</f>
        <v>0</v>
      </c>
      <c r="F16" s="32"/>
    </row>
    <row r="17" ht="13.65" customHeight="1">
      <c r="A17" t="s" s="37">
        <v>117</v>
      </c>
      <c r="B17" s="88" cm="1">
        <f t="array" ref="B17">'Inputs'!B71</f>
        <v>0</v>
      </c>
      <c r="C17" s="88" cm="1">
        <f t="array" ref="C17">'Inputs'!$B$71</f>
        <v>0</v>
      </c>
      <c r="D17" s="88" cm="1">
        <f t="array" ref="D17">'Inputs'!$B$71</f>
        <v>0</v>
      </c>
      <c r="E17" s="88" cm="1">
        <f t="array" ref="E17">'Inputs'!$B$71</f>
        <v>0</v>
      </c>
      <c r="F17" s="32"/>
    </row>
    <row r="18" ht="13.65" customHeight="1">
      <c r="A18" t="s" s="37">
        <v>193</v>
      </c>
      <c r="B18" s="66" cm="1">
        <f t="array" ref="B18">SUM(B15:B17)</f>
        <v>0</v>
      </c>
      <c r="C18" s="66" cm="1">
        <f t="array" ref="C18">SUM(C15:C17)</f>
        <v>0</v>
      </c>
      <c r="D18" s="66" cm="1">
        <f t="array" ref="D18">SUM(D15:D17)</f>
        <v>0</v>
      </c>
      <c r="E18" s="66" cm="1">
        <f t="array" ref="E18">SUM(E15:E17)</f>
        <v>0</v>
      </c>
      <c r="F18" s="32"/>
    </row>
    <row r="19" ht="13.55" customHeight="1">
      <c r="A19" s="11"/>
      <c r="B19" s="11"/>
      <c r="C19" s="11"/>
      <c r="D19" s="11"/>
      <c r="E19" s="11"/>
      <c r="F19" s="11"/>
    </row>
    <row r="20" ht="13.65" customHeight="1">
      <c r="A20" t="s" s="75">
        <v>194</v>
      </c>
      <c r="B20" s="76"/>
      <c r="C20" s="76"/>
      <c r="D20" s="76"/>
      <c r="E20" s="76"/>
      <c r="F20" s="77"/>
    </row>
    <row r="21" ht="13.65" customHeight="1">
      <c r="A21" t="s" s="104">
        <v>195</v>
      </c>
      <c r="B21" s="105" cm="1">
        <f t="array" ref="B21">'Schedules'!B26</f>
        <v>0</v>
      </c>
      <c r="C21" s="105" cm="1">
        <f t="array" ref="C21">'Schedules'!C26</f>
        <v>0</v>
      </c>
      <c r="D21" s="105" cm="1">
        <f t="array" ref="D21">'Schedules'!D26</f>
        <v>0</v>
      </c>
      <c r="E21" s="105" cm="1">
        <f t="array" ref="E21">'Schedules'!E26</f>
        <v>0</v>
      </c>
      <c r="F21" s="22"/>
    </row>
    <row r="22" ht="13.65" customHeight="1">
      <c r="A22" t="s" s="91">
        <v>196</v>
      </c>
      <c r="B22" s="93" cm="1">
        <f t="array" ref="B22">B18+B21</f>
        <v>0</v>
      </c>
      <c r="C22" s="93" cm="1">
        <f t="array" ref="C22">C18+C21</f>
        <v>0</v>
      </c>
      <c r="D22" s="93" cm="1">
        <f t="array" ref="D22">D18+D21</f>
        <v>0</v>
      </c>
      <c r="E22" s="93" cm="1">
        <f t="array" ref="E22">E18+E21</f>
        <v>0</v>
      </c>
      <c r="F22" s="102"/>
    </row>
    <row r="23" ht="13.55" customHeight="1">
      <c r="A23" s="22"/>
      <c r="B23" s="22"/>
      <c r="C23" s="22"/>
      <c r="D23" s="22"/>
      <c r="E23" s="22"/>
      <c r="F23" s="32"/>
    </row>
    <row r="24" ht="13.65" customHeight="1">
      <c r="A24" t="s" s="50">
        <v>197</v>
      </c>
      <c r="B24" t="str" s="106" cm="1">
        <f t="array" ref="B24">IF(ABS(B12-B22)&lt;0.5,"Balanced","OUT OF BALANCE")</f>
        <v>Balanced</v>
      </c>
      <c r="C24" t="str" s="106" cm="1">
        <f t="array" ref="C24">IF(ABS(C12-C22)&lt;0.5,"Balanced","OUT OF BALANCE")</f>
        <v>Balanced</v>
      </c>
      <c r="D24" t="str" s="106" cm="1">
        <f t="array" ref="D24">IF(ABS(D12-D22)&lt;0.5,"Balanced","OUT OF BALANCE")</f>
        <v>Balanced</v>
      </c>
      <c r="E24" t="str" s="106" cm="1">
        <f t="array" ref="E24">IF(ABS(E12-E22)&lt;0.5,"Balanced","OUT OF BALANCE")</f>
        <v>Balanced</v>
      </c>
      <c r="F24" s="32"/>
    </row>
  </sheetData>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1:F17"/>
  <sheetViews>
    <sheetView workbookViewId="0" showGridLines="0" defaultGridColor="1"/>
  </sheetViews>
  <sheetFormatPr defaultColWidth="8.66667" defaultRowHeight="15" customHeight="1" outlineLevelRow="0" outlineLevelCol="0"/>
  <cols>
    <col min="1" max="1" width="50" style="107" customWidth="1"/>
    <col min="2" max="2" width="2" style="107" customWidth="1"/>
    <col min="3" max="6" width="15" style="107" customWidth="1"/>
    <col min="7" max="16384" width="8.67188" style="107" customWidth="1"/>
  </cols>
  <sheetData>
    <row r="1" ht="18.5" customHeight="1">
      <c r="A1" t="str" s="71" cm="1">
        <f t="array" ref="A1">"Plan Summary — "&amp;IF('Inputs'!$C$5="","[Business Name]",'Inputs'!$C$5)</f>
        <v>Plan Summary — [Business Name]</v>
      </c>
      <c r="B1" s="32"/>
      <c r="C1" s="32"/>
      <c r="D1" s="32"/>
      <c r="E1" s="32"/>
      <c r="F1" s="32"/>
    </row>
    <row r="2" ht="13.65" customHeight="1">
      <c r="A2" t="s" s="50">
        <v>201</v>
      </c>
      <c r="B2" s="32"/>
      <c r="C2" s="32"/>
      <c r="D2" s="32"/>
      <c r="E2" s="32"/>
      <c r="F2" s="32"/>
    </row>
    <row r="3" ht="13.55" customHeight="1">
      <c r="A3" s="11"/>
      <c r="B3" s="11"/>
      <c r="C3" s="11"/>
      <c r="D3" s="11"/>
      <c r="E3" s="11"/>
      <c r="F3" s="11"/>
    </row>
    <row r="4" ht="13.65" customHeight="1">
      <c r="A4" s="72"/>
      <c r="B4" s="40"/>
      <c r="C4" t="str" s="73" cm="1">
        <f t="array" ref="C4">"Year 1"&amp;IF('Inputs'!$C$7="",""," ("&amp;('Inputs'!$C$7+0)&amp;")")</f>
        <v>Year 1</v>
      </c>
      <c r="D4" t="str" s="73" cm="1">
        <f t="array" ref="D4">"Year 2"&amp;IF('Inputs'!$C$7="",""," ("&amp;('Inputs'!$C$7+1)&amp;")")</f>
        <v>Year 2</v>
      </c>
      <c r="E4" t="str" s="73" cm="1">
        <f t="array" ref="E4">"Year 3"&amp;IF('Inputs'!$C$7="",""," ("&amp;('Inputs'!$C$7+2)&amp;")")</f>
        <v>Year 3</v>
      </c>
      <c r="F4" s="101"/>
    </row>
    <row r="5" ht="13.65" customHeight="1">
      <c r="A5" t="s" s="75">
        <v>202</v>
      </c>
      <c r="B5" s="76"/>
      <c r="C5" s="76"/>
      <c r="D5" s="76"/>
      <c r="E5" s="76"/>
      <c r="F5" s="77"/>
    </row>
    <row r="6" ht="13.65" customHeight="1">
      <c r="A6" t="s" s="28">
        <v>203</v>
      </c>
      <c r="B6" s="22"/>
      <c r="C6" s="86" cm="1">
        <f t="array" ref="C6">'Income Statement'!C11</f>
        <v>0</v>
      </c>
      <c r="D6" s="86" cm="1">
        <f t="array" ref="D6">'Income Statement'!D11</f>
        <v>0</v>
      </c>
      <c r="E6" s="86" cm="1">
        <f t="array" ref="E6">'Income Statement'!E11</f>
        <v>0</v>
      </c>
      <c r="F6" s="22"/>
    </row>
    <row r="7" ht="13.65" customHeight="1">
      <c r="A7" t="s" s="37">
        <v>204</v>
      </c>
      <c r="B7" s="32"/>
      <c r="C7" t="s" s="82">
        <v>135</v>
      </c>
      <c r="D7" s="108" cm="1">
        <f t="array" ref="D7">'Income Statement'!D12</f>
        <v>0</v>
      </c>
      <c r="E7" s="108" cm="1">
        <f t="array" ref="E7">'Income Statement'!E12</f>
        <v>0</v>
      </c>
      <c r="F7" s="32"/>
    </row>
    <row r="8" ht="13.65" customHeight="1">
      <c r="A8" t="s" s="37">
        <v>205</v>
      </c>
      <c r="B8" s="32"/>
      <c r="C8" s="108" cm="1">
        <f t="array" ref="C8">'Income Statement'!C22</f>
        <v>0</v>
      </c>
      <c r="D8" s="108" cm="1">
        <f t="array" ref="D8">'Income Statement'!D22</f>
        <v>0</v>
      </c>
      <c r="E8" s="108" cm="1">
        <f t="array" ref="E8">'Income Statement'!E22</f>
        <v>0</v>
      </c>
      <c r="F8" s="32"/>
    </row>
    <row r="9" ht="13.65" customHeight="1">
      <c r="A9" t="s" s="37">
        <v>162</v>
      </c>
      <c r="B9" s="32"/>
      <c r="C9" s="87" cm="1">
        <f t="array" ref="C9">'Income Statement'!C47</f>
        <v>0</v>
      </c>
      <c r="D9" s="87" cm="1">
        <f t="array" ref="D9">'Income Statement'!D47</f>
        <v>0</v>
      </c>
      <c r="E9" s="87" cm="1">
        <f t="array" ref="E9">'Income Statement'!E47</f>
        <v>0</v>
      </c>
      <c r="F9" s="32"/>
    </row>
    <row r="10" ht="13.65" customHeight="1">
      <c r="A10" t="s" s="37">
        <v>206</v>
      </c>
      <c r="B10" s="32"/>
      <c r="C10" s="108" cm="1">
        <f t="array" ref="C10">'Income Statement'!C48</f>
        <v>0</v>
      </c>
      <c r="D10" s="108" cm="1">
        <f t="array" ref="D10">'Income Statement'!D48</f>
        <v>0</v>
      </c>
      <c r="E10" s="108" cm="1">
        <f t="array" ref="E10">'Income Statement'!E48</f>
        <v>0</v>
      </c>
      <c r="F10" s="32"/>
    </row>
    <row r="11" ht="13.65" customHeight="1">
      <c r="A11" t="s" s="37">
        <v>207</v>
      </c>
      <c r="B11" s="32"/>
      <c r="C11" s="87" cm="1">
        <f t="array" ref="C11">'Cash Flow'!C26</f>
        <v>0</v>
      </c>
      <c r="D11" s="87" cm="1">
        <f t="array" ref="D11">'Cash Flow'!D26</f>
        <v>0</v>
      </c>
      <c r="E11" s="87" cm="1">
        <f t="array" ref="E11">'Cash Flow'!E26</f>
        <v>0</v>
      </c>
      <c r="F11" s="32"/>
    </row>
    <row r="12" ht="13.65" customHeight="1">
      <c r="A12" t="s" s="37">
        <v>208</v>
      </c>
      <c r="B12" s="32"/>
      <c r="C12" s="80" cm="1">
        <f t="array" ref="C12">_xlfn.IFERROR(('Income Statement'!C41+'Income Statement'!C44)/'Income Statement'!C22,0)</f>
        <v>0</v>
      </c>
      <c r="D12" s="80" cm="1">
        <f t="array" ref="D12">_xlfn.IFERROR(('Income Statement'!D41+'Income Statement'!D44)/'Income Statement'!D22,0)</f>
        <v>0</v>
      </c>
      <c r="E12" s="80" cm="1">
        <f t="array" ref="E12">_xlfn.IFERROR(('Income Statement'!E41+'Income Statement'!E44)/'Income Statement'!E22,0)</f>
        <v>0</v>
      </c>
      <c r="F12" s="32"/>
    </row>
    <row r="13" ht="13.55" customHeight="1">
      <c r="A13" s="11"/>
      <c r="B13" s="11"/>
      <c r="C13" s="11"/>
      <c r="D13" s="11"/>
      <c r="E13" s="11"/>
      <c r="F13" s="11"/>
    </row>
    <row r="14" ht="13.65" customHeight="1">
      <c r="A14" t="s" s="75">
        <v>209</v>
      </c>
      <c r="B14" s="76"/>
      <c r="C14" s="76"/>
      <c r="D14" s="76"/>
      <c r="E14" s="76"/>
      <c r="F14" s="77"/>
    </row>
    <row r="15" ht="13.65" customHeight="1">
      <c r="A15" t="s" s="28">
        <v>210</v>
      </c>
      <c r="B15" s="22"/>
      <c r="C15" t="str" s="109" cm="1">
        <f t="array" ref="C15">IF('Balance Sheet'!C24="Balanced","OK","CHECK")</f>
        <v>OK</v>
      </c>
      <c r="D15" t="str" s="109" cm="1">
        <f t="array" ref="D15">IF('Balance Sheet'!D24="Balanced","OK","CHECK")</f>
        <v>OK</v>
      </c>
      <c r="E15" t="str" s="109" cm="1">
        <f t="array" ref="E15">IF('Balance Sheet'!E24="Balanced","OK","CHECK")</f>
        <v>OK</v>
      </c>
      <c r="F15" s="22"/>
    </row>
    <row r="16" ht="13.65" customHeight="1">
      <c r="A16" t="s" s="37">
        <v>211</v>
      </c>
      <c r="B16" s="32"/>
      <c r="C16" t="str" s="110" cm="1">
        <f t="array" ref="C16">IF('Cash Flow'!C27="OK","OK","SHORTFALL")</f>
        <v>OK</v>
      </c>
      <c r="D16" t="str" s="110" cm="1">
        <f t="array" ref="D16">IF('Cash Flow'!D27="OK","OK","SHORTFALL")</f>
        <v>OK</v>
      </c>
      <c r="E16" t="str" s="110" cm="1">
        <f t="array" ref="E16">IF('Cash Flow'!E27="OK","OK","SHORTFALL")</f>
        <v>OK</v>
      </c>
      <c r="F16" s="32"/>
    </row>
    <row r="17" ht="13.65" customHeight="1">
      <c r="A17" t="s" s="37">
        <v>212</v>
      </c>
      <c r="B17" s="32"/>
      <c r="C17" t="str" s="79" cm="1">
        <f t="array" ref="C17">IF(SUM(C6:E6)=0,"Enter your inputs to begin",IF(COUNTIF(C15:E16,"OK")=6,"All checks passed","Review flagged items"))</f>
        <v>Enter your inputs to begin</v>
      </c>
      <c r="D17" s="32"/>
      <c r="E17" s="32"/>
      <c r="F17" s="32"/>
    </row>
  </sheetData>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sheetPr>
    <pageSetUpPr fitToPage="1"/>
  </sheetPr>
  <dimension ref="A1:F28"/>
  <sheetViews>
    <sheetView workbookViewId="0" showGridLines="0" defaultGridColor="1"/>
  </sheetViews>
  <sheetFormatPr defaultColWidth="8.66667" defaultRowHeight="15" customHeight="1" outlineLevelRow="0" outlineLevelCol="0"/>
  <cols>
    <col min="1" max="1" width="50" style="111" customWidth="1"/>
    <col min="2" max="2" width="14" style="111" customWidth="1"/>
    <col min="3" max="6" width="15" style="111" customWidth="1"/>
    <col min="7" max="16384" width="8.67188" style="111" customWidth="1"/>
  </cols>
  <sheetData>
    <row r="1" ht="18.5" customHeight="1">
      <c r="A1" t="s" s="112">
        <v>215</v>
      </c>
      <c r="B1" s="11"/>
      <c r="C1" s="11"/>
      <c r="D1" s="11"/>
      <c r="E1" s="11"/>
      <c r="F1" s="11"/>
    </row>
    <row r="2" ht="13.65" customHeight="1">
      <c r="A2" s="72"/>
      <c r="B2" t="s" s="100">
        <v>107</v>
      </c>
      <c r="C2" t="str" s="73" cm="1">
        <f t="array" ref="C2">"Year 1"&amp;IF('Inputs'!$C$7="",""," ("&amp;('Inputs'!$C$7+0)&amp;")")</f>
        <v>Year 1</v>
      </c>
      <c r="D2" t="str" s="73" cm="1">
        <f t="array" ref="D2">"Year 2"&amp;IF('Inputs'!$C$7="",""," ("&amp;('Inputs'!$C$7+1)&amp;")")</f>
        <v>Year 2</v>
      </c>
      <c r="E2" t="str" s="73" cm="1">
        <f t="array" ref="E2">"Year 3"&amp;IF('Inputs'!$C$7="",""," ("&amp;('Inputs'!$C$7+2)&amp;")")</f>
        <v>Year 3</v>
      </c>
      <c r="F2" s="113"/>
    </row>
    <row r="3" ht="13.65" customHeight="1">
      <c r="A3" t="s" s="75">
        <v>216</v>
      </c>
      <c r="B3" s="76"/>
      <c r="C3" s="76"/>
      <c r="D3" s="76"/>
      <c r="E3" s="76"/>
      <c r="F3" s="77"/>
    </row>
    <row r="4" ht="13.65" customHeight="1">
      <c r="A4" t="s" s="28">
        <v>217</v>
      </c>
      <c r="B4" s="22"/>
      <c r="C4" s="31" cm="1">
        <f t="array" ref="C4">B7</f>
        <v>0</v>
      </c>
      <c r="D4" s="31" cm="1">
        <f t="array" ref="D4">C7</f>
        <v>0</v>
      </c>
      <c r="E4" s="31" cm="1">
        <f t="array" ref="E4">D7</f>
        <v>0</v>
      </c>
      <c r="F4" s="22"/>
    </row>
    <row r="5" ht="13.65" customHeight="1">
      <c r="A5" t="s" s="37">
        <v>218</v>
      </c>
      <c r="B5" s="32"/>
      <c r="C5" s="87" cm="1">
        <f t="array" ref="C5">'Inputs'!C55</f>
        <v>0</v>
      </c>
      <c r="D5" s="87" cm="1">
        <f t="array" ref="D5">'Inputs'!D55</f>
        <v>0</v>
      </c>
      <c r="E5" s="87" cm="1">
        <f t="array" ref="E5">'Inputs'!E55</f>
        <v>0</v>
      </c>
      <c r="F5" s="32"/>
    </row>
    <row r="6" ht="13.65" customHeight="1">
      <c r="A6" t="s" s="37">
        <v>219</v>
      </c>
      <c r="B6" s="89"/>
      <c r="C6" s="81" cm="1">
        <f t="array" ref="C6">IF('Inputs'!$C$56&gt;0,MIN(C4+C5,('Inputs'!$B$67+SUM('Inputs'!$C$55:C55))/'Inputs'!$C$56),0)</f>
        <v>0</v>
      </c>
      <c r="D6" s="81" cm="1">
        <f t="array" ref="D6">IF('Inputs'!$C$56&gt;0,MIN(D4+D5,('Inputs'!$B$67+SUM('Inputs'!$C$55:D55))/'Inputs'!$C$56),0)</f>
        <v>0</v>
      </c>
      <c r="E6" s="81" cm="1">
        <f t="array" ref="E6">IF('Inputs'!$C$56&gt;0,MIN(E4+E5,('Inputs'!$B$67+SUM('Inputs'!$C$55:E55))/'Inputs'!$C$56),0)</f>
        <v>0</v>
      </c>
      <c r="F6" s="32"/>
    </row>
    <row r="7" ht="13.65" customHeight="1">
      <c r="A7" t="s" s="37">
        <v>220</v>
      </c>
      <c r="B7" s="66" cm="1">
        <f t="array" ref="B7">'Inputs'!B67</f>
        <v>0</v>
      </c>
      <c r="C7" s="66" cm="1">
        <f t="array" ref="C7">C4+C5-C6</f>
        <v>0</v>
      </c>
      <c r="D7" s="66" cm="1">
        <f t="array" ref="D7">D4+D5-D6</f>
        <v>0</v>
      </c>
      <c r="E7" s="66" cm="1">
        <f t="array" ref="E7">E4+E5-E6</f>
        <v>0</v>
      </c>
      <c r="F7" s="32"/>
    </row>
    <row r="8" ht="13.55" customHeight="1">
      <c r="A8" s="11"/>
      <c r="B8" s="11"/>
      <c r="C8" s="11"/>
      <c r="D8" s="11"/>
      <c r="E8" s="11"/>
      <c r="F8" s="11"/>
    </row>
    <row r="9" ht="13.65" customHeight="1">
      <c r="A9" t="s" s="75">
        <v>221</v>
      </c>
      <c r="B9" s="76"/>
      <c r="C9" s="76"/>
      <c r="D9" s="76"/>
      <c r="E9" s="76"/>
      <c r="F9" s="77"/>
    </row>
    <row r="10" ht="13.65" customHeight="1">
      <c r="A10" t="s" s="28">
        <v>222</v>
      </c>
      <c r="B10" s="22"/>
      <c r="C10" s="31" cm="1">
        <f t="array" ref="C10">B13</f>
        <v>0</v>
      </c>
      <c r="D10" s="31" cm="1">
        <f t="array" ref="D10">C13</f>
        <v>0</v>
      </c>
      <c r="E10" s="31" cm="1">
        <f t="array" ref="E10">D13</f>
        <v>0</v>
      </c>
      <c r="F10" s="22"/>
    </row>
    <row r="11" ht="13.65" customHeight="1">
      <c r="A11" t="s" s="37">
        <v>223</v>
      </c>
      <c r="B11" s="32"/>
      <c r="C11" s="87" cm="1">
        <f t="array" ref="C11">'Inputs'!C50</f>
        <v>0</v>
      </c>
      <c r="D11" s="87" cm="1">
        <f t="array" ref="D11">'Inputs'!D50</f>
        <v>0</v>
      </c>
      <c r="E11" s="87" cm="1">
        <f t="array" ref="E11">'Inputs'!E50</f>
        <v>0</v>
      </c>
      <c r="F11" s="32"/>
    </row>
    <row r="12" ht="13.65" customHeight="1">
      <c r="A12" t="s" s="37">
        <v>224</v>
      </c>
      <c r="B12" s="89"/>
      <c r="C12" s="81" cm="1">
        <f t="array" ref="C12">MIN('Inputs'!C51,C10+C11)</f>
        <v>0</v>
      </c>
      <c r="D12" s="81" cm="1">
        <f t="array" ref="D12">MIN('Inputs'!D51,D10+D11)</f>
        <v>0</v>
      </c>
      <c r="E12" s="81" cm="1">
        <f t="array" ref="E12">MIN('Inputs'!E51,E10+E11)</f>
        <v>0</v>
      </c>
      <c r="F12" s="32"/>
    </row>
    <row r="13" ht="13.65" customHeight="1">
      <c r="A13" t="s" s="37">
        <v>225</v>
      </c>
      <c r="B13" s="66" cm="1">
        <f t="array" ref="B13">'Inputs'!B70</f>
        <v>0</v>
      </c>
      <c r="C13" s="66" cm="1">
        <f t="array" ref="C13">C10+C11-C12</f>
        <v>0</v>
      </c>
      <c r="D13" s="66" cm="1">
        <f t="array" ref="D13">D10+D11-D12</f>
        <v>0</v>
      </c>
      <c r="E13" s="66" cm="1">
        <f t="array" ref="E13">E10+E11-E12</f>
        <v>0</v>
      </c>
      <c r="F13" s="32"/>
    </row>
    <row r="14" ht="13.65" customHeight="1">
      <c r="A14" t="s" s="37">
        <v>226</v>
      </c>
      <c r="B14" s="32"/>
      <c r="C14" s="80" cm="1">
        <f t="array" ref="C14">'Inputs'!C52*AVERAGE(C10,C13)</f>
        <v>0</v>
      </c>
      <c r="D14" s="80" cm="1">
        <f t="array" ref="D14">'Inputs'!D52*AVERAGE(D10,D13)</f>
        <v>0</v>
      </c>
      <c r="E14" s="80" cm="1">
        <f t="array" ref="E14">'Inputs'!E52*AVERAGE(E10,E13)</f>
        <v>0</v>
      </c>
      <c r="F14" s="32"/>
    </row>
    <row r="15" ht="13.55" customHeight="1">
      <c r="A15" s="11"/>
      <c r="B15" s="11"/>
      <c r="C15" s="11"/>
      <c r="D15" s="11"/>
      <c r="E15" s="11"/>
      <c r="F15" s="11"/>
    </row>
    <row r="16" ht="13.65" customHeight="1">
      <c r="A16" t="s" s="75">
        <v>227</v>
      </c>
      <c r="B16" s="76"/>
      <c r="C16" s="76"/>
      <c r="D16" s="76"/>
      <c r="E16" s="76"/>
      <c r="F16" s="77"/>
    </row>
    <row r="17" ht="13.65" customHeight="1">
      <c r="A17" t="s" s="28">
        <v>187</v>
      </c>
      <c r="B17" s="31" cm="1">
        <f t="array" ref="B17">'Inputs'!B65</f>
        <v>0</v>
      </c>
      <c r="C17" s="31" cm="1">
        <f t="array" ref="C17">'Income Statement'!C11*'Inputs'!C59/365</f>
        <v>0</v>
      </c>
      <c r="D17" s="31" cm="1">
        <f t="array" ref="D17">'Income Statement'!D11*'Inputs'!D59/365</f>
        <v>0</v>
      </c>
      <c r="E17" s="31" cm="1">
        <f t="array" ref="E17">'Income Statement'!E11*'Inputs'!E59/365</f>
        <v>0</v>
      </c>
      <c r="F17" s="22"/>
    </row>
    <row r="18" ht="13.65" customHeight="1">
      <c r="A18" t="s" s="37">
        <v>111</v>
      </c>
      <c r="B18" s="80" cm="1">
        <f t="array" ref="B18">'Inputs'!B66</f>
        <v>0</v>
      </c>
      <c r="C18" s="80" cm="1">
        <f t="array" ref="C18">'Income Statement'!C20*'Inputs'!C60/365</f>
        <v>0</v>
      </c>
      <c r="D18" s="80" cm="1">
        <f t="array" ref="D18">'Income Statement'!D20*'Inputs'!D60/365</f>
        <v>0</v>
      </c>
      <c r="E18" s="80" cm="1">
        <f t="array" ref="E18">'Income Statement'!E20*'Inputs'!E60/365</f>
        <v>0</v>
      </c>
      <c r="F18" s="32"/>
    </row>
    <row r="19" ht="13.65" customHeight="1">
      <c r="A19" t="s" s="37">
        <v>228</v>
      </c>
      <c r="B19" s="80" cm="1">
        <f t="array" ref="B19">'Inputs'!B69</f>
        <v>0</v>
      </c>
      <c r="C19" s="80" cm="1">
        <f t="array" ref="C19">('Income Statement'!C20+SUM('Income Statement'!C27:C39))*'Inputs'!C61/365</f>
        <v>0</v>
      </c>
      <c r="D19" s="80" cm="1">
        <f t="array" ref="D19">('Income Statement'!D20+SUM('Income Statement'!D27:D39))*'Inputs'!D61/365</f>
        <v>0</v>
      </c>
      <c r="E19" s="80" cm="1">
        <f t="array" ref="E19">('Income Statement'!E20+SUM('Income Statement'!E27:E39))*'Inputs'!E61/365</f>
        <v>0</v>
      </c>
      <c r="F19" s="32"/>
    </row>
    <row r="20" ht="13.55" customHeight="1">
      <c r="A20" s="11"/>
      <c r="B20" s="11"/>
      <c r="C20" s="11"/>
      <c r="D20" s="11"/>
      <c r="E20" s="11"/>
      <c r="F20" s="11"/>
    </row>
    <row r="21" ht="13.65" customHeight="1">
      <c r="A21" t="s" s="75">
        <v>229</v>
      </c>
      <c r="B21" s="76"/>
      <c r="C21" s="76"/>
      <c r="D21" s="76"/>
      <c r="E21" s="76"/>
      <c r="F21" s="77"/>
    </row>
    <row r="22" ht="13.65" customHeight="1">
      <c r="A22" t="s" s="28">
        <v>230</v>
      </c>
      <c r="B22" s="22"/>
      <c r="C22" s="31" cm="1">
        <f t="array" ref="C22">B26</f>
        <v>0</v>
      </c>
      <c r="D22" s="31" cm="1">
        <f t="array" ref="D22">C26</f>
        <v>0</v>
      </c>
      <c r="E22" s="31" cm="1">
        <f t="array" ref="E22">D26</f>
        <v>0</v>
      </c>
      <c r="F22" s="22"/>
    </row>
    <row r="23" ht="13.65" customHeight="1">
      <c r="A23" t="s" s="37">
        <v>231</v>
      </c>
      <c r="B23" s="32"/>
      <c r="C23" s="87" cm="1">
        <f t="array" ref="C23">'Income Statement'!C47</f>
        <v>0</v>
      </c>
      <c r="D23" s="87" cm="1">
        <f t="array" ref="D23">'Income Statement'!D47</f>
        <v>0</v>
      </c>
      <c r="E23" s="87" cm="1">
        <f t="array" ref="E23">'Income Statement'!E47</f>
        <v>0</v>
      </c>
      <c r="F23" s="32"/>
    </row>
    <row r="24" ht="13.65" customHeight="1">
      <c r="A24" t="s" s="37">
        <v>232</v>
      </c>
      <c r="B24" s="32"/>
      <c r="C24" s="87" cm="1">
        <f t="array" ref="C24">'Inputs'!C53</f>
        <v>0</v>
      </c>
      <c r="D24" s="87" cm="1">
        <f t="array" ref="D24">'Inputs'!D53</f>
        <v>0</v>
      </c>
      <c r="E24" s="87" cm="1">
        <f t="array" ref="E24">'Inputs'!E53</f>
        <v>0</v>
      </c>
      <c r="F24" s="32"/>
    </row>
    <row r="25" ht="13.65" customHeight="1">
      <c r="A25" t="s" s="37">
        <v>233</v>
      </c>
      <c r="B25" s="89"/>
      <c r="C25" s="88" cm="1">
        <f t="array" ref="C25">'Inputs'!C54</f>
        <v>0</v>
      </c>
      <c r="D25" s="88" cm="1">
        <f t="array" ref="D25">'Inputs'!D54</f>
        <v>0</v>
      </c>
      <c r="E25" s="88" cm="1">
        <f t="array" ref="E25">'Inputs'!E54</f>
        <v>0</v>
      </c>
      <c r="F25" s="32"/>
    </row>
    <row r="26" ht="13.65" customHeight="1">
      <c r="A26" t="s" s="37">
        <v>234</v>
      </c>
      <c r="B26" s="66" cm="1">
        <f t="array" ref="B26">'Inputs'!B72</f>
        <v>0</v>
      </c>
      <c r="C26" s="66" cm="1">
        <f t="array" ref="C26">C22+C23+C24-C25</f>
        <v>0</v>
      </c>
      <c r="D26" s="66" cm="1">
        <f t="array" ref="D26">D22+D23+D24-D25</f>
        <v>0</v>
      </c>
      <c r="E26" s="66" cm="1">
        <f t="array" ref="E26">E22+E23+E24-E25</f>
        <v>0</v>
      </c>
      <c r="F26" s="32"/>
    </row>
    <row r="27" ht="13.55" customHeight="1">
      <c r="A27" s="32"/>
      <c r="B27" s="32"/>
      <c r="C27" s="32"/>
      <c r="D27" s="32"/>
      <c r="E27" s="32"/>
      <c r="F27" s="32"/>
    </row>
    <row r="28" ht="13.65" customHeight="1">
      <c r="A28" t="s" s="50">
        <v>235</v>
      </c>
      <c r="B28" s="32"/>
      <c r="C28" s="32"/>
      <c r="D28" s="32"/>
      <c r="E28" s="32"/>
      <c r="F28" s="32"/>
    </row>
  </sheetData>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sheetPr>
    <pageSetUpPr fitToPage="1"/>
  </sheetPr>
  <dimension ref="A1:G156"/>
  <sheetViews>
    <sheetView workbookViewId="0" showGridLines="0" defaultGridColor="1"/>
  </sheetViews>
  <sheetFormatPr defaultColWidth="8.66667" defaultRowHeight="15" customHeight="1" outlineLevelRow="0" outlineLevelCol="0"/>
  <cols>
    <col min="1" max="1" width="26" style="114" customWidth="1"/>
    <col min="2" max="2" width="30" style="114" customWidth="1"/>
    <col min="3" max="3" width="52" style="114" customWidth="1"/>
    <col min="4" max="4" width="12" style="114" customWidth="1"/>
    <col min="5" max="5" width="18" style="114" customWidth="1"/>
    <col min="6" max="6" width="16" style="114" customWidth="1"/>
    <col min="7" max="7" width="30" style="114" customWidth="1"/>
    <col min="8" max="16384" width="8.67188" style="114" customWidth="1"/>
  </cols>
  <sheetData>
    <row r="1" ht="18.5" customHeight="1">
      <c r="A1" t="s" s="36">
        <v>237</v>
      </c>
      <c r="B1" s="32"/>
      <c r="C1" s="32"/>
      <c r="D1" s="32"/>
      <c r="E1" s="32"/>
      <c r="F1" s="32"/>
      <c r="G1" s="32"/>
    </row>
    <row r="2" ht="13.65" customHeight="1">
      <c r="A2" t="s" s="37">
        <v>238</v>
      </c>
      <c r="B2" s="32"/>
      <c r="C2" s="32"/>
      <c r="D2" s="32"/>
      <c r="E2" s="32"/>
      <c r="F2" s="32"/>
      <c r="G2" s="32"/>
    </row>
    <row r="3" ht="13.55" customHeight="1">
      <c r="A3" s="32"/>
      <c r="B3" s="32"/>
      <c r="C3" s="32"/>
      <c r="D3" s="32"/>
      <c r="E3" s="32"/>
      <c r="F3" s="32"/>
      <c r="G3" s="32"/>
    </row>
    <row r="4" ht="13.65" customHeight="1">
      <c r="A4" t="s" s="115">
        <v>239</v>
      </c>
      <c r="B4" s="32"/>
      <c r="C4" s="32"/>
      <c r="D4" s="32"/>
      <c r="E4" s="32"/>
      <c r="F4" s="32"/>
      <c r="G4" s="32"/>
    </row>
    <row r="5" ht="27" customHeight="1">
      <c r="A5" t="s" s="17">
        <v>240</v>
      </c>
      <c r="B5" s="18"/>
      <c r="C5" s="18"/>
      <c r="D5" s="18"/>
      <c r="E5" s="18"/>
      <c r="F5" s="18"/>
      <c r="G5" s="18"/>
    </row>
    <row r="6" ht="27" customHeight="1">
      <c r="A6" t="s" s="17">
        <v>241</v>
      </c>
      <c r="B6" s="18"/>
      <c r="C6" s="18"/>
      <c r="D6" s="18"/>
      <c r="E6" s="18"/>
      <c r="F6" s="18"/>
      <c r="G6" s="18"/>
    </row>
    <row r="7" ht="27" customHeight="1">
      <c r="A7" t="s" s="17">
        <v>242</v>
      </c>
      <c r="B7" s="18"/>
      <c r="C7" s="18"/>
      <c r="D7" s="18"/>
      <c r="E7" s="18"/>
      <c r="F7" s="18"/>
      <c r="G7" s="18"/>
    </row>
    <row r="8" ht="27" customHeight="1">
      <c r="A8" t="s" s="17">
        <v>243</v>
      </c>
      <c r="B8" s="18"/>
      <c r="C8" s="18"/>
      <c r="D8" s="18"/>
      <c r="E8" s="18"/>
      <c r="F8" s="18"/>
      <c r="G8" s="18"/>
    </row>
    <row r="9" ht="27" customHeight="1">
      <c r="A9" t="s" s="17">
        <v>244</v>
      </c>
      <c r="B9" s="18"/>
      <c r="C9" s="18"/>
      <c r="D9" s="18"/>
      <c r="E9" s="18"/>
      <c r="F9" s="18"/>
      <c r="G9" s="18"/>
    </row>
    <row r="10" ht="27" customHeight="1">
      <c r="A10" t="s" s="17">
        <v>245</v>
      </c>
      <c r="B10" s="18"/>
      <c r="C10" s="18"/>
      <c r="D10" s="18"/>
      <c r="E10" s="18"/>
      <c r="F10" s="18"/>
      <c r="G10" s="18"/>
    </row>
    <row r="11" ht="27" customHeight="1">
      <c r="A11" t="s" s="17">
        <v>246</v>
      </c>
      <c r="B11" s="18"/>
      <c r="C11" s="18"/>
      <c r="D11" s="18"/>
      <c r="E11" s="18"/>
      <c r="F11" s="18"/>
      <c r="G11" s="18"/>
    </row>
    <row r="12" ht="27" customHeight="1">
      <c r="A12" t="s" s="17">
        <v>247</v>
      </c>
      <c r="B12" s="18"/>
      <c r="C12" s="18"/>
      <c r="D12" s="18"/>
      <c r="E12" s="18"/>
      <c r="F12" s="18"/>
      <c r="G12" s="18"/>
    </row>
    <row r="13" ht="27" customHeight="1">
      <c r="A13" t="s" s="17">
        <v>248</v>
      </c>
      <c r="B13" s="18"/>
      <c r="C13" s="18"/>
      <c r="D13" s="18"/>
      <c r="E13" s="18"/>
      <c r="F13" s="18"/>
      <c r="G13" s="18"/>
    </row>
    <row r="14" ht="27" customHeight="1">
      <c r="A14" t="s" s="17">
        <v>249</v>
      </c>
      <c r="B14" s="18"/>
      <c r="C14" s="18"/>
      <c r="D14" s="18"/>
      <c r="E14" s="18"/>
      <c r="F14" s="18"/>
      <c r="G14" s="18"/>
    </row>
    <row r="15" ht="13.55" customHeight="1">
      <c r="A15" s="11"/>
      <c r="B15" s="11"/>
      <c r="C15" s="11"/>
      <c r="D15" s="11"/>
      <c r="E15" s="11"/>
      <c r="F15" s="11"/>
      <c r="G15" s="11"/>
    </row>
    <row r="16" ht="13.65" customHeight="1">
      <c r="A16" t="s" s="39">
        <v>250</v>
      </c>
      <c r="B16" t="s" s="116">
        <v>251</v>
      </c>
      <c r="C16" t="s" s="116">
        <v>252</v>
      </c>
      <c r="D16" t="s" s="116">
        <v>253</v>
      </c>
      <c r="E16" t="s" s="116">
        <v>254</v>
      </c>
      <c r="F16" t="s" s="116">
        <v>255</v>
      </c>
      <c r="G16" t="s" s="42">
        <v>256</v>
      </c>
    </row>
    <row r="17" ht="13.65" customHeight="1">
      <c r="A17" t="s" s="28">
        <v>257</v>
      </c>
      <c r="B17" t="s" s="28">
        <v>258</v>
      </c>
      <c r="C17" t="s" s="28">
        <v>40</v>
      </c>
      <c r="D17" t="s" s="28">
        <v>259</v>
      </c>
      <c r="E17" t="s" s="28">
        <v>260</v>
      </c>
      <c r="F17" t="s" s="28">
        <v>261</v>
      </c>
      <c r="G17" t="s" s="28">
        <v>262</v>
      </c>
    </row>
    <row r="18" ht="13.65" customHeight="1">
      <c r="A18" t="s" s="37">
        <v>263</v>
      </c>
      <c r="B18" t="s" s="37">
        <v>258</v>
      </c>
      <c r="C18" t="s" s="37">
        <v>42</v>
      </c>
      <c r="D18" t="s" s="37">
        <v>259</v>
      </c>
      <c r="E18" t="s" s="37">
        <v>260</v>
      </c>
      <c r="F18" t="s" s="37">
        <v>264</v>
      </c>
      <c r="G18" t="s" s="37">
        <v>262</v>
      </c>
    </row>
    <row r="19" ht="13.65" customHeight="1">
      <c r="A19" t="s" s="37">
        <v>265</v>
      </c>
      <c r="B19" t="s" s="37">
        <v>258</v>
      </c>
      <c r="C19" t="s" s="37">
        <v>44</v>
      </c>
      <c r="D19" t="s" s="37">
        <v>266</v>
      </c>
      <c r="E19" t="s" s="37">
        <v>260</v>
      </c>
      <c r="F19" t="s" s="37">
        <v>267</v>
      </c>
      <c r="G19" t="s" s="37">
        <v>268</v>
      </c>
    </row>
    <row r="20" ht="13.65" customHeight="1">
      <c r="A20" t="s" s="37">
        <v>269</v>
      </c>
      <c r="B20" t="s" s="37">
        <v>270</v>
      </c>
      <c r="C20" t="s" s="37">
        <v>50</v>
      </c>
      <c r="D20" t="s" s="37">
        <v>259</v>
      </c>
      <c r="E20" t="s" s="37">
        <v>260</v>
      </c>
      <c r="F20" t="s" s="37">
        <v>271</v>
      </c>
      <c r="G20" t="s" s="37">
        <v>272</v>
      </c>
    </row>
    <row r="21" ht="13.65" customHeight="1">
      <c r="A21" t="s" s="37">
        <v>273</v>
      </c>
      <c r="B21" t="s" s="37">
        <v>270</v>
      </c>
      <c r="C21" t="s" s="37">
        <v>52</v>
      </c>
      <c r="D21" t="s" s="37">
        <v>274</v>
      </c>
      <c r="E21" t="s" s="37">
        <v>47</v>
      </c>
      <c r="F21" t="s" s="37">
        <v>275</v>
      </c>
      <c r="G21" t="s" s="37">
        <v>276</v>
      </c>
    </row>
    <row r="22" ht="13.65" customHeight="1">
      <c r="A22" t="s" s="37">
        <v>277</v>
      </c>
      <c r="B22" t="s" s="37">
        <v>270</v>
      </c>
      <c r="C22" t="s" s="37">
        <v>52</v>
      </c>
      <c r="D22" t="s" s="37">
        <v>274</v>
      </c>
      <c r="E22" t="s" s="37">
        <v>48</v>
      </c>
      <c r="F22" t="s" s="37">
        <v>278</v>
      </c>
      <c r="G22" t="s" s="37">
        <v>276</v>
      </c>
    </row>
    <row r="23" ht="13.65" customHeight="1">
      <c r="A23" t="s" s="37">
        <v>279</v>
      </c>
      <c r="B23" t="s" s="37">
        <v>270</v>
      </c>
      <c r="C23" t="s" s="37">
        <v>52</v>
      </c>
      <c r="D23" t="s" s="37">
        <v>274</v>
      </c>
      <c r="E23" t="s" s="37">
        <v>49</v>
      </c>
      <c r="F23" t="s" s="37">
        <v>280</v>
      </c>
      <c r="G23" t="s" s="37">
        <v>276</v>
      </c>
    </row>
    <row r="24" ht="13.65" customHeight="1">
      <c r="A24" t="s" s="37">
        <v>281</v>
      </c>
      <c r="B24" t="s" s="37">
        <v>270</v>
      </c>
      <c r="C24" t="s" s="37">
        <v>54</v>
      </c>
      <c r="D24" t="s" s="37">
        <v>282</v>
      </c>
      <c r="E24" t="s" s="37">
        <v>47</v>
      </c>
      <c r="F24" t="s" s="37">
        <v>283</v>
      </c>
      <c r="G24" t="s" s="37">
        <v>276</v>
      </c>
    </row>
    <row r="25" ht="13.65" customHeight="1">
      <c r="A25" t="s" s="37">
        <v>284</v>
      </c>
      <c r="B25" t="s" s="37">
        <v>270</v>
      </c>
      <c r="C25" t="s" s="37">
        <v>54</v>
      </c>
      <c r="D25" t="s" s="37">
        <v>282</v>
      </c>
      <c r="E25" t="s" s="37">
        <v>48</v>
      </c>
      <c r="F25" t="s" s="37">
        <v>285</v>
      </c>
      <c r="G25" t="s" s="37">
        <v>276</v>
      </c>
    </row>
    <row r="26" ht="13.65" customHeight="1">
      <c r="A26" t="s" s="37">
        <v>286</v>
      </c>
      <c r="B26" t="s" s="37">
        <v>270</v>
      </c>
      <c r="C26" t="s" s="37">
        <v>54</v>
      </c>
      <c r="D26" t="s" s="37">
        <v>282</v>
      </c>
      <c r="E26" t="s" s="37">
        <v>49</v>
      </c>
      <c r="F26" t="s" s="37">
        <v>287</v>
      </c>
      <c r="G26" t="s" s="37">
        <v>276</v>
      </c>
    </row>
    <row r="27" ht="13.65" customHeight="1">
      <c r="A27" t="s" s="37">
        <v>288</v>
      </c>
      <c r="B27" t="s" s="37">
        <v>270</v>
      </c>
      <c r="C27" t="s" s="37">
        <v>56</v>
      </c>
      <c r="D27" t="s" s="37">
        <v>282</v>
      </c>
      <c r="E27" t="s" s="37">
        <v>47</v>
      </c>
      <c r="F27" t="s" s="37">
        <v>289</v>
      </c>
      <c r="G27" t="s" s="37">
        <v>276</v>
      </c>
    </row>
    <row r="28" ht="13.65" customHeight="1">
      <c r="A28" t="s" s="37">
        <v>290</v>
      </c>
      <c r="B28" t="s" s="37">
        <v>270</v>
      </c>
      <c r="C28" t="s" s="37">
        <v>56</v>
      </c>
      <c r="D28" t="s" s="37">
        <v>282</v>
      </c>
      <c r="E28" t="s" s="37">
        <v>48</v>
      </c>
      <c r="F28" t="s" s="37">
        <v>291</v>
      </c>
      <c r="G28" t="s" s="37">
        <v>276</v>
      </c>
    </row>
    <row r="29" ht="13.65" customHeight="1">
      <c r="A29" t="s" s="37">
        <v>292</v>
      </c>
      <c r="B29" t="s" s="37">
        <v>270</v>
      </c>
      <c r="C29" t="s" s="37">
        <v>56</v>
      </c>
      <c r="D29" t="s" s="37">
        <v>282</v>
      </c>
      <c r="E29" t="s" s="37">
        <v>49</v>
      </c>
      <c r="F29" t="s" s="37">
        <v>293</v>
      </c>
      <c r="G29" t="s" s="37">
        <v>276</v>
      </c>
    </row>
    <row r="30" ht="13.65" customHeight="1">
      <c r="A30" t="s" s="37">
        <v>294</v>
      </c>
      <c r="B30" t="s" s="37">
        <v>270</v>
      </c>
      <c r="C30" t="s" s="37">
        <v>295</v>
      </c>
      <c r="D30" t="s" s="37">
        <v>259</v>
      </c>
      <c r="E30" t="s" s="37">
        <v>260</v>
      </c>
      <c r="F30" t="s" s="37">
        <v>296</v>
      </c>
      <c r="G30" t="s" s="37">
        <v>272</v>
      </c>
    </row>
    <row r="31" ht="13.65" customHeight="1">
      <c r="A31" t="s" s="37">
        <v>297</v>
      </c>
      <c r="B31" t="s" s="37">
        <v>270</v>
      </c>
      <c r="C31" t="s" s="37">
        <v>52</v>
      </c>
      <c r="D31" t="s" s="37">
        <v>274</v>
      </c>
      <c r="E31" t="s" s="37">
        <v>47</v>
      </c>
      <c r="F31" t="s" s="37">
        <v>298</v>
      </c>
      <c r="G31" t="s" s="37">
        <v>276</v>
      </c>
    </row>
    <row r="32" ht="13.65" customHeight="1">
      <c r="A32" t="s" s="37">
        <v>299</v>
      </c>
      <c r="B32" t="s" s="37">
        <v>270</v>
      </c>
      <c r="C32" t="s" s="37">
        <v>52</v>
      </c>
      <c r="D32" t="s" s="37">
        <v>274</v>
      </c>
      <c r="E32" t="s" s="37">
        <v>48</v>
      </c>
      <c r="F32" t="s" s="37">
        <v>300</v>
      </c>
      <c r="G32" t="s" s="37">
        <v>276</v>
      </c>
    </row>
    <row r="33" ht="13.65" customHeight="1">
      <c r="A33" t="s" s="37">
        <v>301</v>
      </c>
      <c r="B33" t="s" s="37">
        <v>270</v>
      </c>
      <c r="C33" t="s" s="37">
        <v>52</v>
      </c>
      <c r="D33" t="s" s="37">
        <v>274</v>
      </c>
      <c r="E33" t="s" s="37">
        <v>49</v>
      </c>
      <c r="F33" t="s" s="37">
        <v>302</v>
      </c>
      <c r="G33" t="s" s="37">
        <v>276</v>
      </c>
    </row>
    <row r="34" ht="13.65" customHeight="1">
      <c r="A34" t="s" s="37">
        <v>303</v>
      </c>
      <c r="B34" t="s" s="37">
        <v>270</v>
      </c>
      <c r="C34" t="s" s="37">
        <v>54</v>
      </c>
      <c r="D34" t="s" s="37">
        <v>282</v>
      </c>
      <c r="E34" t="s" s="37">
        <v>47</v>
      </c>
      <c r="F34" t="s" s="37">
        <v>304</v>
      </c>
      <c r="G34" t="s" s="37">
        <v>276</v>
      </c>
    </row>
    <row r="35" ht="13.65" customHeight="1">
      <c r="A35" t="s" s="37">
        <v>305</v>
      </c>
      <c r="B35" t="s" s="37">
        <v>270</v>
      </c>
      <c r="C35" t="s" s="37">
        <v>54</v>
      </c>
      <c r="D35" t="s" s="37">
        <v>282</v>
      </c>
      <c r="E35" t="s" s="37">
        <v>48</v>
      </c>
      <c r="F35" t="s" s="37">
        <v>306</v>
      </c>
      <c r="G35" t="s" s="37">
        <v>276</v>
      </c>
    </row>
    <row r="36" ht="13.65" customHeight="1">
      <c r="A36" t="s" s="37">
        <v>307</v>
      </c>
      <c r="B36" t="s" s="37">
        <v>270</v>
      </c>
      <c r="C36" t="s" s="37">
        <v>54</v>
      </c>
      <c r="D36" t="s" s="37">
        <v>282</v>
      </c>
      <c r="E36" t="s" s="37">
        <v>49</v>
      </c>
      <c r="F36" t="s" s="37">
        <v>308</v>
      </c>
      <c r="G36" t="s" s="37">
        <v>276</v>
      </c>
    </row>
    <row r="37" ht="13.65" customHeight="1">
      <c r="A37" t="s" s="37">
        <v>309</v>
      </c>
      <c r="B37" t="s" s="37">
        <v>270</v>
      </c>
      <c r="C37" t="s" s="37">
        <v>56</v>
      </c>
      <c r="D37" t="s" s="37">
        <v>282</v>
      </c>
      <c r="E37" t="s" s="37">
        <v>47</v>
      </c>
      <c r="F37" t="s" s="37">
        <v>310</v>
      </c>
      <c r="G37" t="s" s="37">
        <v>276</v>
      </c>
    </row>
    <row r="38" ht="13.65" customHeight="1">
      <c r="A38" t="s" s="37">
        <v>311</v>
      </c>
      <c r="B38" t="s" s="37">
        <v>270</v>
      </c>
      <c r="C38" t="s" s="37">
        <v>56</v>
      </c>
      <c r="D38" t="s" s="37">
        <v>282</v>
      </c>
      <c r="E38" t="s" s="37">
        <v>48</v>
      </c>
      <c r="F38" t="s" s="37">
        <v>312</v>
      </c>
      <c r="G38" t="s" s="37">
        <v>276</v>
      </c>
    </row>
    <row r="39" ht="13.65" customHeight="1">
      <c r="A39" t="s" s="37">
        <v>313</v>
      </c>
      <c r="B39" t="s" s="37">
        <v>270</v>
      </c>
      <c r="C39" t="s" s="37">
        <v>56</v>
      </c>
      <c r="D39" t="s" s="37">
        <v>282</v>
      </c>
      <c r="E39" t="s" s="37">
        <v>49</v>
      </c>
      <c r="F39" t="s" s="37">
        <v>314</v>
      </c>
      <c r="G39" t="s" s="37">
        <v>276</v>
      </c>
    </row>
    <row r="40" ht="13.65" customHeight="1">
      <c r="A40" t="s" s="37">
        <v>315</v>
      </c>
      <c r="B40" t="s" s="37">
        <v>270</v>
      </c>
      <c r="C40" t="s" s="37">
        <v>316</v>
      </c>
      <c r="D40" t="s" s="37">
        <v>259</v>
      </c>
      <c r="E40" t="s" s="37">
        <v>260</v>
      </c>
      <c r="F40" t="s" s="37">
        <v>317</v>
      </c>
      <c r="G40" t="s" s="37">
        <v>272</v>
      </c>
    </row>
    <row r="41" ht="13.65" customHeight="1">
      <c r="A41" t="s" s="37">
        <v>318</v>
      </c>
      <c r="B41" t="s" s="37">
        <v>270</v>
      </c>
      <c r="C41" t="s" s="37">
        <v>52</v>
      </c>
      <c r="D41" t="s" s="37">
        <v>274</v>
      </c>
      <c r="E41" t="s" s="37">
        <v>47</v>
      </c>
      <c r="F41" t="s" s="37">
        <v>319</v>
      </c>
      <c r="G41" t="s" s="37">
        <v>276</v>
      </c>
    </row>
    <row r="42" ht="13.65" customHeight="1">
      <c r="A42" t="s" s="37">
        <v>320</v>
      </c>
      <c r="B42" t="s" s="37">
        <v>270</v>
      </c>
      <c r="C42" t="s" s="37">
        <v>52</v>
      </c>
      <c r="D42" t="s" s="37">
        <v>274</v>
      </c>
      <c r="E42" t="s" s="37">
        <v>48</v>
      </c>
      <c r="F42" t="s" s="37">
        <v>321</v>
      </c>
      <c r="G42" t="s" s="37">
        <v>276</v>
      </c>
    </row>
    <row r="43" ht="13.65" customHeight="1">
      <c r="A43" t="s" s="37">
        <v>322</v>
      </c>
      <c r="B43" t="s" s="37">
        <v>270</v>
      </c>
      <c r="C43" t="s" s="37">
        <v>52</v>
      </c>
      <c r="D43" t="s" s="37">
        <v>274</v>
      </c>
      <c r="E43" t="s" s="37">
        <v>49</v>
      </c>
      <c r="F43" t="s" s="37">
        <v>323</v>
      </c>
      <c r="G43" t="s" s="37">
        <v>276</v>
      </c>
    </row>
    <row r="44" ht="13.65" customHeight="1">
      <c r="A44" t="s" s="37">
        <v>324</v>
      </c>
      <c r="B44" t="s" s="37">
        <v>270</v>
      </c>
      <c r="C44" t="s" s="37">
        <v>54</v>
      </c>
      <c r="D44" t="s" s="37">
        <v>282</v>
      </c>
      <c r="E44" t="s" s="37">
        <v>47</v>
      </c>
      <c r="F44" t="s" s="37">
        <v>325</v>
      </c>
      <c r="G44" t="s" s="37">
        <v>276</v>
      </c>
    </row>
    <row r="45" ht="13.65" customHeight="1">
      <c r="A45" t="s" s="37">
        <v>326</v>
      </c>
      <c r="B45" t="s" s="37">
        <v>270</v>
      </c>
      <c r="C45" t="s" s="37">
        <v>54</v>
      </c>
      <c r="D45" t="s" s="37">
        <v>282</v>
      </c>
      <c r="E45" t="s" s="37">
        <v>48</v>
      </c>
      <c r="F45" t="s" s="37">
        <v>327</v>
      </c>
      <c r="G45" t="s" s="37">
        <v>276</v>
      </c>
    </row>
    <row r="46" ht="13.65" customHeight="1">
      <c r="A46" t="s" s="37">
        <v>328</v>
      </c>
      <c r="B46" t="s" s="37">
        <v>270</v>
      </c>
      <c r="C46" t="s" s="37">
        <v>54</v>
      </c>
      <c r="D46" t="s" s="37">
        <v>282</v>
      </c>
      <c r="E46" t="s" s="37">
        <v>49</v>
      </c>
      <c r="F46" t="s" s="37">
        <v>329</v>
      </c>
      <c r="G46" t="s" s="37">
        <v>276</v>
      </c>
    </row>
    <row r="47" ht="13.65" customHeight="1">
      <c r="A47" t="s" s="37">
        <v>330</v>
      </c>
      <c r="B47" t="s" s="37">
        <v>270</v>
      </c>
      <c r="C47" t="s" s="37">
        <v>56</v>
      </c>
      <c r="D47" t="s" s="37">
        <v>282</v>
      </c>
      <c r="E47" t="s" s="37">
        <v>47</v>
      </c>
      <c r="F47" t="s" s="37">
        <v>331</v>
      </c>
      <c r="G47" t="s" s="37">
        <v>276</v>
      </c>
    </row>
    <row r="48" ht="13.65" customHeight="1">
      <c r="A48" t="s" s="37">
        <v>332</v>
      </c>
      <c r="B48" t="s" s="37">
        <v>270</v>
      </c>
      <c r="C48" t="s" s="37">
        <v>56</v>
      </c>
      <c r="D48" t="s" s="37">
        <v>282</v>
      </c>
      <c r="E48" t="s" s="37">
        <v>48</v>
      </c>
      <c r="F48" t="s" s="37">
        <v>333</v>
      </c>
      <c r="G48" t="s" s="37">
        <v>276</v>
      </c>
    </row>
    <row r="49" ht="13.65" customHeight="1">
      <c r="A49" t="s" s="37">
        <v>334</v>
      </c>
      <c r="B49" t="s" s="37">
        <v>270</v>
      </c>
      <c r="C49" t="s" s="37">
        <v>56</v>
      </c>
      <c r="D49" t="s" s="37">
        <v>282</v>
      </c>
      <c r="E49" t="s" s="37">
        <v>49</v>
      </c>
      <c r="F49" t="s" s="37">
        <v>335</v>
      </c>
      <c r="G49" t="s" s="37">
        <v>276</v>
      </c>
    </row>
    <row r="50" ht="13.65" customHeight="1">
      <c r="A50" t="s" s="37">
        <v>336</v>
      </c>
      <c r="B50" t="s" s="37">
        <v>270</v>
      </c>
      <c r="C50" t="s" s="37">
        <v>337</v>
      </c>
      <c r="D50" t="s" s="37">
        <v>259</v>
      </c>
      <c r="E50" t="s" s="37">
        <v>260</v>
      </c>
      <c r="F50" t="s" s="37">
        <v>338</v>
      </c>
      <c r="G50" t="s" s="37">
        <v>272</v>
      </c>
    </row>
    <row r="51" ht="13.65" customHeight="1">
      <c r="A51" t="s" s="37">
        <v>339</v>
      </c>
      <c r="B51" t="s" s="37">
        <v>270</v>
      </c>
      <c r="C51" t="s" s="37">
        <v>52</v>
      </c>
      <c r="D51" t="s" s="37">
        <v>274</v>
      </c>
      <c r="E51" t="s" s="37">
        <v>47</v>
      </c>
      <c r="F51" t="s" s="37">
        <v>340</v>
      </c>
      <c r="G51" t="s" s="37">
        <v>276</v>
      </c>
    </row>
    <row r="52" ht="13.65" customHeight="1">
      <c r="A52" t="s" s="37">
        <v>341</v>
      </c>
      <c r="B52" t="s" s="37">
        <v>270</v>
      </c>
      <c r="C52" t="s" s="37">
        <v>52</v>
      </c>
      <c r="D52" t="s" s="37">
        <v>274</v>
      </c>
      <c r="E52" t="s" s="37">
        <v>48</v>
      </c>
      <c r="F52" t="s" s="37">
        <v>342</v>
      </c>
      <c r="G52" t="s" s="37">
        <v>276</v>
      </c>
    </row>
    <row r="53" ht="13.65" customHeight="1">
      <c r="A53" t="s" s="37">
        <v>343</v>
      </c>
      <c r="B53" t="s" s="37">
        <v>270</v>
      </c>
      <c r="C53" t="s" s="37">
        <v>52</v>
      </c>
      <c r="D53" t="s" s="37">
        <v>274</v>
      </c>
      <c r="E53" t="s" s="37">
        <v>49</v>
      </c>
      <c r="F53" t="s" s="37">
        <v>344</v>
      </c>
      <c r="G53" t="s" s="37">
        <v>276</v>
      </c>
    </row>
    <row r="54" ht="13.65" customHeight="1">
      <c r="A54" t="s" s="37">
        <v>345</v>
      </c>
      <c r="B54" t="s" s="37">
        <v>270</v>
      </c>
      <c r="C54" t="s" s="37">
        <v>54</v>
      </c>
      <c r="D54" t="s" s="37">
        <v>282</v>
      </c>
      <c r="E54" t="s" s="37">
        <v>47</v>
      </c>
      <c r="F54" t="s" s="37">
        <v>346</v>
      </c>
      <c r="G54" t="s" s="37">
        <v>276</v>
      </c>
    </row>
    <row r="55" ht="13.65" customHeight="1">
      <c r="A55" t="s" s="37">
        <v>347</v>
      </c>
      <c r="B55" t="s" s="37">
        <v>270</v>
      </c>
      <c r="C55" t="s" s="37">
        <v>54</v>
      </c>
      <c r="D55" t="s" s="37">
        <v>282</v>
      </c>
      <c r="E55" t="s" s="37">
        <v>48</v>
      </c>
      <c r="F55" t="s" s="37">
        <v>348</v>
      </c>
      <c r="G55" t="s" s="37">
        <v>276</v>
      </c>
    </row>
    <row r="56" ht="13.65" customHeight="1">
      <c r="A56" t="s" s="37">
        <v>349</v>
      </c>
      <c r="B56" t="s" s="37">
        <v>270</v>
      </c>
      <c r="C56" t="s" s="37">
        <v>54</v>
      </c>
      <c r="D56" t="s" s="37">
        <v>282</v>
      </c>
      <c r="E56" t="s" s="37">
        <v>49</v>
      </c>
      <c r="F56" t="s" s="37">
        <v>350</v>
      </c>
      <c r="G56" t="s" s="37">
        <v>276</v>
      </c>
    </row>
    <row r="57" ht="13.65" customHeight="1">
      <c r="A57" t="s" s="37">
        <v>351</v>
      </c>
      <c r="B57" t="s" s="37">
        <v>270</v>
      </c>
      <c r="C57" t="s" s="37">
        <v>56</v>
      </c>
      <c r="D57" t="s" s="37">
        <v>282</v>
      </c>
      <c r="E57" t="s" s="37">
        <v>47</v>
      </c>
      <c r="F57" t="s" s="37">
        <v>352</v>
      </c>
      <c r="G57" t="s" s="37">
        <v>276</v>
      </c>
    </row>
    <row r="58" ht="13.65" customHeight="1">
      <c r="A58" t="s" s="37">
        <v>353</v>
      </c>
      <c r="B58" t="s" s="37">
        <v>270</v>
      </c>
      <c r="C58" t="s" s="37">
        <v>56</v>
      </c>
      <c r="D58" t="s" s="37">
        <v>282</v>
      </c>
      <c r="E58" t="s" s="37">
        <v>48</v>
      </c>
      <c r="F58" t="s" s="37">
        <v>354</v>
      </c>
      <c r="G58" t="s" s="37">
        <v>276</v>
      </c>
    </row>
    <row r="59" ht="13.65" customHeight="1">
      <c r="A59" t="s" s="37">
        <v>355</v>
      </c>
      <c r="B59" t="s" s="37">
        <v>270</v>
      </c>
      <c r="C59" t="s" s="37">
        <v>56</v>
      </c>
      <c r="D59" t="s" s="37">
        <v>282</v>
      </c>
      <c r="E59" t="s" s="37">
        <v>49</v>
      </c>
      <c r="F59" t="s" s="37">
        <v>356</v>
      </c>
      <c r="G59" t="s" s="37">
        <v>276</v>
      </c>
    </row>
    <row r="60" ht="13.65" customHeight="1">
      <c r="A60" t="s" s="37">
        <v>357</v>
      </c>
      <c r="B60" t="s" s="37">
        <v>270</v>
      </c>
      <c r="C60" t="s" s="37">
        <v>358</v>
      </c>
      <c r="D60" t="s" s="37">
        <v>259</v>
      </c>
      <c r="E60" t="s" s="37">
        <v>260</v>
      </c>
      <c r="F60" t="s" s="37">
        <v>359</v>
      </c>
      <c r="G60" t="s" s="37">
        <v>272</v>
      </c>
    </row>
    <row r="61" ht="13.65" customHeight="1">
      <c r="A61" t="s" s="37">
        <v>360</v>
      </c>
      <c r="B61" t="s" s="37">
        <v>270</v>
      </c>
      <c r="C61" t="s" s="37">
        <v>52</v>
      </c>
      <c r="D61" t="s" s="37">
        <v>274</v>
      </c>
      <c r="E61" t="s" s="37">
        <v>47</v>
      </c>
      <c r="F61" t="s" s="37">
        <v>361</v>
      </c>
      <c r="G61" t="s" s="37">
        <v>276</v>
      </c>
    </row>
    <row r="62" ht="13.65" customHeight="1">
      <c r="A62" t="s" s="37">
        <v>362</v>
      </c>
      <c r="B62" t="s" s="37">
        <v>270</v>
      </c>
      <c r="C62" t="s" s="37">
        <v>52</v>
      </c>
      <c r="D62" t="s" s="37">
        <v>274</v>
      </c>
      <c r="E62" t="s" s="37">
        <v>48</v>
      </c>
      <c r="F62" t="s" s="37">
        <v>363</v>
      </c>
      <c r="G62" t="s" s="37">
        <v>276</v>
      </c>
    </row>
    <row r="63" ht="13.65" customHeight="1">
      <c r="A63" t="s" s="37">
        <v>364</v>
      </c>
      <c r="B63" t="s" s="37">
        <v>270</v>
      </c>
      <c r="C63" t="s" s="37">
        <v>52</v>
      </c>
      <c r="D63" t="s" s="37">
        <v>274</v>
      </c>
      <c r="E63" t="s" s="37">
        <v>49</v>
      </c>
      <c r="F63" t="s" s="37">
        <v>365</v>
      </c>
      <c r="G63" t="s" s="37">
        <v>276</v>
      </c>
    </row>
    <row r="64" ht="13.65" customHeight="1">
      <c r="A64" t="s" s="37">
        <v>366</v>
      </c>
      <c r="B64" t="s" s="37">
        <v>270</v>
      </c>
      <c r="C64" t="s" s="37">
        <v>54</v>
      </c>
      <c r="D64" t="s" s="37">
        <v>282</v>
      </c>
      <c r="E64" t="s" s="37">
        <v>47</v>
      </c>
      <c r="F64" t="s" s="37">
        <v>367</v>
      </c>
      <c r="G64" t="s" s="37">
        <v>276</v>
      </c>
    </row>
    <row r="65" ht="13.65" customHeight="1">
      <c r="A65" t="s" s="37">
        <v>368</v>
      </c>
      <c r="B65" t="s" s="37">
        <v>270</v>
      </c>
      <c r="C65" t="s" s="37">
        <v>54</v>
      </c>
      <c r="D65" t="s" s="37">
        <v>282</v>
      </c>
      <c r="E65" t="s" s="37">
        <v>48</v>
      </c>
      <c r="F65" t="s" s="37">
        <v>369</v>
      </c>
      <c r="G65" t="s" s="37">
        <v>276</v>
      </c>
    </row>
    <row r="66" ht="13.65" customHeight="1">
      <c r="A66" t="s" s="37">
        <v>370</v>
      </c>
      <c r="B66" t="s" s="37">
        <v>270</v>
      </c>
      <c r="C66" t="s" s="37">
        <v>54</v>
      </c>
      <c r="D66" t="s" s="37">
        <v>282</v>
      </c>
      <c r="E66" t="s" s="37">
        <v>49</v>
      </c>
      <c r="F66" t="s" s="37">
        <v>371</v>
      </c>
      <c r="G66" t="s" s="37">
        <v>276</v>
      </c>
    </row>
    <row r="67" ht="13.65" customHeight="1">
      <c r="A67" t="s" s="37">
        <v>372</v>
      </c>
      <c r="B67" t="s" s="37">
        <v>270</v>
      </c>
      <c r="C67" t="s" s="37">
        <v>56</v>
      </c>
      <c r="D67" t="s" s="37">
        <v>282</v>
      </c>
      <c r="E67" t="s" s="37">
        <v>47</v>
      </c>
      <c r="F67" t="s" s="37">
        <v>373</v>
      </c>
      <c r="G67" t="s" s="37">
        <v>276</v>
      </c>
    </row>
    <row r="68" ht="13.65" customHeight="1">
      <c r="A68" t="s" s="37">
        <v>374</v>
      </c>
      <c r="B68" t="s" s="37">
        <v>270</v>
      </c>
      <c r="C68" t="s" s="37">
        <v>56</v>
      </c>
      <c r="D68" t="s" s="37">
        <v>282</v>
      </c>
      <c r="E68" t="s" s="37">
        <v>48</v>
      </c>
      <c r="F68" t="s" s="37">
        <v>375</v>
      </c>
      <c r="G68" t="s" s="37">
        <v>276</v>
      </c>
    </row>
    <row r="69" ht="13.65" customHeight="1">
      <c r="A69" t="s" s="37">
        <v>376</v>
      </c>
      <c r="B69" t="s" s="37">
        <v>270</v>
      </c>
      <c r="C69" t="s" s="37">
        <v>56</v>
      </c>
      <c r="D69" t="s" s="37">
        <v>282</v>
      </c>
      <c r="E69" t="s" s="37">
        <v>49</v>
      </c>
      <c r="F69" t="s" s="37">
        <v>377</v>
      </c>
      <c r="G69" t="s" s="37">
        <v>276</v>
      </c>
    </row>
    <row r="70" ht="13.65" customHeight="1">
      <c r="A70" t="s" s="37">
        <v>378</v>
      </c>
      <c r="B70" t="s" s="37">
        <v>379</v>
      </c>
      <c r="C70" t="s" s="37">
        <v>63</v>
      </c>
      <c r="D70" t="s" s="37">
        <v>282</v>
      </c>
      <c r="E70" t="s" s="37">
        <v>47</v>
      </c>
      <c r="F70" t="s" s="37">
        <v>380</v>
      </c>
      <c r="G70" t="s" s="37">
        <v>276</v>
      </c>
    </row>
    <row r="71" ht="13.65" customHeight="1">
      <c r="A71" t="s" s="37">
        <v>381</v>
      </c>
      <c r="B71" t="s" s="37">
        <v>379</v>
      </c>
      <c r="C71" t="s" s="37">
        <v>63</v>
      </c>
      <c r="D71" t="s" s="37">
        <v>282</v>
      </c>
      <c r="E71" t="s" s="37">
        <v>48</v>
      </c>
      <c r="F71" t="s" s="37">
        <v>382</v>
      </c>
      <c r="G71" t="s" s="37">
        <v>276</v>
      </c>
    </row>
    <row r="72" ht="13.65" customHeight="1">
      <c r="A72" t="s" s="37">
        <v>383</v>
      </c>
      <c r="B72" t="s" s="37">
        <v>379</v>
      </c>
      <c r="C72" t="s" s="37">
        <v>63</v>
      </c>
      <c r="D72" t="s" s="37">
        <v>282</v>
      </c>
      <c r="E72" t="s" s="37">
        <v>49</v>
      </c>
      <c r="F72" t="s" s="37">
        <v>384</v>
      </c>
      <c r="G72" t="s" s="37">
        <v>276</v>
      </c>
    </row>
    <row r="73" ht="13.65" customHeight="1">
      <c r="A73" t="s" s="37">
        <v>385</v>
      </c>
      <c r="B73" t="s" s="37">
        <v>379</v>
      </c>
      <c r="C73" t="s" s="37">
        <v>65</v>
      </c>
      <c r="D73" t="s" s="37">
        <v>386</v>
      </c>
      <c r="E73" t="s" s="37">
        <v>47</v>
      </c>
      <c r="F73" t="s" s="37">
        <v>387</v>
      </c>
      <c r="G73" t="s" s="37">
        <v>388</v>
      </c>
    </row>
    <row r="74" ht="13.65" customHeight="1">
      <c r="A74" t="s" s="37">
        <v>389</v>
      </c>
      <c r="B74" t="s" s="37">
        <v>379</v>
      </c>
      <c r="C74" t="s" s="37">
        <v>65</v>
      </c>
      <c r="D74" t="s" s="37">
        <v>386</v>
      </c>
      <c r="E74" t="s" s="37">
        <v>48</v>
      </c>
      <c r="F74" t="s" s="37">
        <v>390</v>
      </c>
      <c r="G74" t="s" s="37">
        <v>388</v>
      </c>
    </row>
    <row r="75" ht="13.65" customHeight="1">
      <c r="A75" t="s" s="37">
        <v>391</v>
      </c>
      <c r="B75" t="s" s="37">
        <v>379</v>
      </c>
      <c r="C75" t="s" s="37">
        <v>65</v>
      </c>
      <c r="D75" t="s" s="37">
        <v>386</v>
      </c>
      <c r="E75" t="s" s="37">
        <v>49</v>
      </c>
      <c r="F75" t="s" s="37">
        <v>392</v>
      </c>
      <c r="G75" t="s" s="37">
        <v>388</v>
      </c>
    </row>
    <row r="76" ht="13.65" customHeight="1">
      <c r="A76" t="s" s="37">
        <v>393</v>
      </c>
      <c r="B76" t="s" s="37">
        <v>379</v>
      </c>
      <c r="C76" t="s" s="37">
        <v>67</v>
      </c>
      <c r="D76" t="s" s="37">
        <v>282</v>
      </c>
      <c r="E76" t="s" s="37">
        <v>47</v>
      </c>
      <c r="F76" t="s" s="37">
        <v>394</v>
      </c>
      <c r="G76" t="s" s="37">
        <v>276</v>
      </c>
    </row>
    <row r="77" ht="13.65" customHeight="1">
      <c r="A77" t="s" s="37">
        <v>395</v>
      </c>
      <c r="B77" t="s" s="37">
        <v>379</v>
      </c>
      <c r="C77" t="s" s="37">
        <v>67</v>
      </c>
      <c r="D77" t="s" s="37">
        <v>282</v>
      </c>
      <c r="E77" t="s" s="37">
        <v>48</v>
      </c>
      <c r="F77" t="s" s="37">
        <v>396</v>
      </c>
      <c r="G77" t="s" s="37">
        <v>276</v>
      </c>
    </row>
    <row r="78" ht="13.65" customHeight="1">
      <c r="A78" t="s" s="37">
        <v>397</v>
      </c>
      <c r="B78" t="s" s="37">
        <v>379</v>
      </c>
      <c r="C78" t="s" s="37">
        <v>67</v>
      </c>
      <c r="D78" t="s" s="37">
        <v>282</v>
      </c>
      <c r="E78" t="s" s="37">
        <v>49</v>
      </c>
      <c r="F78" t="s" s="37">
        <v>398</v>
      </c>
      <c r="G78" t="s" s="37">
        <v>276</v>
      </c>
    </row>
    <row r="79" ht="13.65" customHeight="1">
      <c r="A79" t="s" s="37">
        <v>399</v>
      </c>
      <c r="B79" t="s" s="37">
        <v>379</v>
      </c>
      <c r="C79" t="s" s="37">
        <v>69</v>
      </c>
      <c r="D79" t="s" s="37">
        <v>282</v>
      </c>
      <c r="E79" t="s" s="37">
        <v>47</v>
      </c>
      <c r="F79" t="s" s="37">
        <v>400</v>
      </c>
      <c r="G79" t="s" s="37">
        <v>276</v>
      </c>
    </row>
    <row r="80" ht="13.65" customHeight="1">
      <c r="A80" t="s" s="37">
        <v>401</v>
      </c>
      <c r="B80" t="s" s="37">
        <v>379</v>
      </c>
      <c r="C80" t="s" s="37">
        <v>69</v>
      </c>
      <c r="D80" t="s" s="37">
        <v>282</v>
      </c>
      <c r="E80" t="s" s="37">
        <v>48</v>
      </c>
      <c r="F80" t="s" s="37">
        <v>402</v>
      </c>
      <c r="G80" t="s" s="37">
        <v>276</v>
      </c>
    </row>
    <row r="81" ht="13.65" customHeight="1">
      <c r="A81" t="s" s="37">
        <v>403</v>
      </c>
      <c r="B81" t="s" s="37">
        <v>379</v>
      </c>
      <c r="C81" t="s" s="37">
        <v>69</v>
      </c>
      <c r="D81" t="s" s="37">
        <v>282</v>
      </c>
      <c r="E81" t="s" s="37">
        <v>49</v>
      </c>
      <c r="F81" t="s" s="37">
        <v>404</v>
      </c>
      <c r="G81" t="s" s="37">
        <v>276</v>
      </c>
    </row>
    <row r="82" ht="13.65" customHeight="1">
      <c r="A82" t="s" s="37">
        <v>405</v>
      </c>
      <c r="B82" t="s" s="37">
        <v>379</v>
      </c>
      <c r="C82" t="s" s="37">
        <v>70</v>
      </c>
      <c r="D82" t="s" s="37">
        <v>282</v>
      </c>
      <c r="E82" t="s" s="37">
        <v>47</v>
      </c>
      <c r="F82" t="s" s="37">
        <v>406</v>
      </c>
      <c r="G82" t="s" s="37">
        <v>276</v>
      </c>
    </row>
    <row r="83" ht="13.65" customHeight="1">
      <c r="A83" t="s" s="37">
        <v>407</v>
      </c>
      <c r="B83" t="s" s="37">
        <v>379</v>
      </c>
      <c r="C83" t="s" s="37">
        <v>70</v>
      </c>
      <c r="D83" t="s" s="37">
        <v>282</v>
      </c>
      <c r="E83" t="s" s="37">
        <v>48</v>
      </c>
      <c r="F83" t="s" s="37">
        <v>408</v>
      </c>
      <c r="G83" t="s" s="37">
        <v>276</v>
      </c>
    </row>
    <row r="84" ht="13.65" customHeight="1">
      <c r="A84" t="s" s="37">
        <v>409</v>
      </c>
      <c r="B84" t="s" s="37">
        <v>379</v>
      </c>
      <c r="C84" t="s" s="37">
        <v>70</v>
      </c>
      <c r="D84" t="s" s="37">
        <v>282</v>
      </c>
      <c r="E84" t="s" s="37">
        <v>49</v>
      </c>
      <c r="F84" t="s" s="37">
        <v>410</v>
      </c>
      <c r="G84" t="s" s="37">
        <v>276</v>
      </c>
    </row>
    <row r="85" ht="13.65" customHeight="1">
      <c r="A85" t="s" s="37">
        <v>411</v>
      </c>
      <c r="B85" t="s" s="37">
        <v>379</v>
      </c>
      <c r="C85" t="s" s="37">
        <v>71</v>
      </c>
      <c r="D85" t="s" s="37">
        <v>282</v>
      </c>
      <c r="E85" t="s" s="37">
        <v>47</v>
      </c>
      <c r="F85" t="s" s="37">
        <v>412</v>
      </c>
      <c r="G85" t="s" s="37">
        <v>276</v>
      </c>
    </row>
    <row r="86" ht="13.65" customHeight="1">
      <c r="A86" t="s" s="37">
        <v>413</v>
      </c>
      <c r="B86" t="s" s="37">
        <v>379</v>
      </c>
      <c r="C86" t="s" s="37">
        <v>71</v>
      </c>
      <c r="D86" t="s" s="37">
        <v>282</v>
      </c>
      <c r="E86" t="s" s="37">
        <v>48</v>
      </c>
      <c r="F86" t="s" s="37">
        <v>414</v>
      </c>
      <c r="G86" t="s" s="37">
        <v>276</v>
      </c>
    </row>
    <row r="87" ht="13.65" customHeight="1">
      <c r="A87" t="s" s="37">
        <v>415</v>
      </c>
      <c r="B87" t="s" s="37">
        <v>379</v>
      </c>
      <c r="C87" t="s" s="37">
        <v>71</v>
      </c>
      <c r="D87" t="s" s="37">
        <v>282</v>
      </c>
      <c r="E87" t="s" s="37">
        <v>49</v>
      </c>
      <c r="F87" t="s" s="37">
        <v>416</v>
      </c>
      <c r="G87" t="s" s="37">
        <v>276</v>
      </c>
    </row>
    <row r="88" ht="13.65" customHeight="1">
      <c r="A88" t="s" s="37">
        <v>417</v>
      </c>
      <c r="B88" t="s" s="37">
        <v>379</v>
      </c>
      <c r="C88" t="s" s="37">
        <v>72</v>
      </c>
      <c r="D88" t="s" s="37">
        <v>282</v>
      </c>
      <c r="E88" t="s" s="37">
        <v>47</v>
      </c>
      <c r="F88" t="s" s="37">
        <v>418</v>
      </c>
      <c r="G88" t="s" s="37">
        <v>276</v>
      </c>
    </row>
    <row r="89" ht="13.65" customHeight="1">
      <c r="A89" t="s" s="37">
        <v>419</v>
      </c>
      <c r="B89" t="s" s="37">
        <v>379</v>
      </c>
      <c r="C89" t="s" s="37">
        <v>72</v>
      </c>
      <c r="D89" t="s" s="37">
        <v>282</v>
      </c>
      <c r="E89" t="s" s="37">
        <v>48</v>
      </c>
      <c r="F89" t="s" s="37">
        <v>420</v>
      </c>
      <c r="G89" t="s" s="37">
        <v>276</v>
      </c>
    </row>
    <row r="90" ht="13.65" customHeight="1">
      <c r="A90" t="s" s="37">
        <v>421</v>
      </c>
      <c r="B90" t="s" s="37">
        <v>379</v>
      </c>
      <c r="C90" t="s" s="37">
        <v>72</v>
      </c>
      <c r="D90" t="s" s="37">
        <v>282</v>
      </c>
      <c r="E90" t="s" s="37">
        <v>49</v>
      </c>
      <c r="F90" t="s" s="37">
        <v>422</v>
      </c>
      <c r="G90" t="s" s="37">
        <v>276</v>
      </c>
    </row>
    <row r="91" ht="13.65" customHeight="1">
      <c r="A91" t="s" s="37">
        <v>423</v>
      </c>
      <c r="B91" t="s" s="37">
        <v>379</v>
      </c>
      <c r="C91" t="s" s="37">
        <v>73</v>
      </c>
      <c r="D91" t="s" s="37">
        <v>282</v>
      </c>
      <c r="E91" t="s" s="37">
        <v>47</v>
      </c>
      <c r="F91" t="s" s="37">
        <v>424</v>
      </c>
      <c r="G91" t="s" s="37">
        <v>276</v>
      </c>
    </row>
    <row r="92" ht="13.65" customHeight="1">
      <c r="A92" t="s" s="37">
        <v>425</v>
      </c>
      <c r="B92" t="s" s="37">
        <v>379</v>
      </c>
      <c r="C92" t="s" s="37">
        <v>73</v>
      </c>
      <c r="D92" t="s" s="37">
        <v>282</v>
      </c>
      <c r="E92" t="s" s="37">
        <v>48</v>
      </c>
      <c r="F92" t="s" s="37">
        <v>426</v>
      </c>
      <c r="G92" t="s" s="37">
        <v>276</v>
      </c>
    </row>
    <row r="93" ht="13.65" customHeight="1">
      <c r="A93" t="s" s="37">
        <v>427</v>
      </c>
      <c r="B93" t="s" s="37">
        <v>379</v>
      </c>
      <c r="C93" t="s" s="37">
        <v>73</v>
      </c>
      <c r="D93" t="s" s="37">
        <v>282</v>
      </c>
      <c r="E93" t="s" s="37">
        <v>49</v>
      </c>
      <c r="F93" t="s" s="37">
        <v>428</v>
      </c>
      <c r="G93" t="s" s="37">
        <v>276</v>
      </c>
    </row>
    <row r="94" ht="13.65" customHeight="1">
      <c r="A94" t="s" s="37">
        <v>429</v>
      </c>
      <c r="B94" t="s" s="37">
        <v>379</v>
      </c>
      <c r="C94" t="s" s="37">
        <v>74</v>
      </c>
      <c r="D94" t="s" s="37">
        <v>282</v>
      </c>
      <c r="E94" t="s" s="37">
        <v>47</v>
      </c>
      <c r="F94" t="s" s="37">
        <v>430</v>
      </c>
      <c r="G94" t="s" s="37">
        <v>276</v>
      </c>
    </row>
    <row r="95" ht="13.65" customHeight="1">
      <c r="A95" t="s" s="37">
        <v>431</v>
      </c>
      <c r="B95" t="s" s="37">
        <v>379</v>
      </c>
      <c r="C95" t="s" s="37">
        <v>74</v>
      </c>
      <c r="D95" t="s" s="37">
        <v>282</v>
      </c>
      <c r="E95" t="s" s="37">
        <v>48</v>
      </c>
      <c r="F95" t="s" s="37">
        <v>432</v>
      </c>
      <c r="G95" t="s" s="37">
        <v>276</v>
      </c>
    </row>
    <row r="96" ht="13.65" customHeight="1">
      <c r="A96" t="s" s="37">
        <v>433</v>
      </c>
      <c r="B96" t="s" s="37">
        <v>379</v>
      </c>
      <c r="C96" t="s" s="37">
        <v>74</v>
      </c>
      <c r="D96" t="s" s="37">
        <v>282</v>
      </c>
      <c r="E96" t="s" s="37">
        <v>49</v>
      </c>
      <c r="F96" t="s" s="37">
        <v>434</v>
      </c>
      <c r="G96" t="s" s="37">
        <v>276</v>
      </c>
    </row>
    <row r="97" ht="13.65" customHeight="1">
      <c r="A97" t="s" s="37">
        <v>435</v>
      </c>
      <c r="B97" t="s" s="37">
        <v>379</v>
      </c>
      <c r="C97" t="s" s="37">
        <v>75</v>
      </c>
      <c r="D97" t="s" s="37">
        <v>282</v>
      </c>
      <c r="E97" t="s" s="37">
        <v>47</v>
      </c>
      <c r="F97" t="s" s="37">
        <v>436</v>
      </c>
      <c r="G97" t="s" s="37">
        <v>276</v>
      </c>
    </row>
    <row r="98" ht="13.65" customHeight="1">
      <c r="A98" t="s" s="37">
        <v>437</v>
      </c>
      <c r="B98" t="s" s="37">
        <v>379</v>
      </c>
      <c r="C98" t="s" s="37">
        <v>75</v>
      </c>
      <c r="D98" t="s" s="37">
        <v>282</v>
      </c>
      <c r="E98" t="s" s="37">
        <v>48</v>
      </c>
      <c r="F98" t="s" s="37">
        <v>438</v>
      </c>
      <c r="G98" t="s" s="37">
        <v>276</v>
      </c>
    </row>
    <row r="99" ht="13.65" customHeight="1">
      <c r="A99" t="s" s="37">
        <v>439</v>
      </c>
      <c r="B99" t="s" s="37">
        <v>379</v>
      </c>
      <c r="C99" t="s" s="37">
        <v>75</v>
      </c>
      <c r="D99" t="s" s="37">
        <v>282</v>
      </c>
      <c r="E99" t="s" s="37">
        <v>49</v>
      </c>
      <c r="F99" t="s" s="37">
        <v>440</v>
      </c>
      <c r="G99" t="s" s="37">
        <v>276</v>
      </c>
    </row>
    <row r="100" ht="13.65" customHeight="1">
      <c r="A100" t="s" s="37">
        <v>441</v>
      </c>
      <c r="B100" t="s" s="37">
        <v>379</v>
      </c>
      <c r="C100" t="s" s="37">
        <v>76</v>
      </c>
      <c r="D100" t="s" s="37">
        <v>282</v>
      </c>
      <c r="E100" t="s" s="37">
        <v>47</v>
      </c>
      <c r="F100" t="s" s="37">
        <v>442</v>
      </c>
      <c r="G100" t="s" s="37">
        <v>276</v>
      </c>
    </row>
    <row r="101" ht="13.65" customHeight="1">
      <c r="A101" t="s" s="37">
        <v>443</v>
      </c>
      <c r="B101" t="s" s="37">
        <v>379</v>
      </c>
      <c r="C101" t="s" s="37">
        <v>76</v>
      </c>
      <c r="D101" t="s" s="37">
        <v>282</v>
      </c>
      <c r="E101" t="s" s="37">
        <v>48</v>
      </c>
      <c r="F101" t="s" s="37">
        <v>444</v>
      </c>
      <c r="G101" t="s" s="37">
        <v>276</v>
      </c>
    </row>
    <row r="102" ht="13.65" customHeight="1">
      <c r="A102" t="s" s="37">
        <v>445</v>
      </c>
      <c r="B102" t="s" s="37">
        <v>379</v>
      </c>
      <c r="C102" t="s" s="37">
        <v>76</v>
      </c>
      <c r="D102" t="s" s="37">
        <v>282</v>
      </c>
      <c r="E102" t="s" s="37">
        <v>49</v>
      </c>
      <c r="F102" t="s" s="37">
        <v>446</v>
      </c>
      <c r="G102" t="s" s="37">
        <v>276</v>
      </c>
    </row>
    <row r="103" ht="13.65" customHeight="1">
      <c r="A103" t="s" s="37">
        <v>447</v>
      </c>
      <c r="B103" t="s" s="37">
        <v>379</v>
      </c>
      <c r="C103" t="s" s="37">
        <v>77</v>
      </c>
      <c r="D103" t="s" s="37">
        <v>282</v>
      </c>
      <c r="E103" t="s" s="37">
        <v>47</v>
      </c>
      <c r="F103" t="s" s="37">
        <v>448</v>
      </c>
      <c r="G103" t="s" s="37">
        <v>276</v>
      </c>
    </row>
    <row r="104" ht="13.65" customHeight="1">
      <c r="A104" t="s" s="37">
        <v>449</v>
      </c>
      <c r="B104" t="s" s="37">
        <v>379</v>
      </c>
      <c r="C104" t="s" s="37">
        <v>77</v>
      </c>
      <c r="D104" t="s" s="37">
        <v>282</v>
      </c>
      <c r="E104" t="s" s="37">
        <v>48</v>
      </c>
      <c r="F104" t="s" s="37">
        <v>450</v>
      </c>
      <c r="G104" t="s" s="37">
        <v>276</v>
      </c>
    </row>
    <row r="105" ht="13.65" customHeight="1">
      <c r="A105" t="s" s="37">
        <v>451</v>
      </c>
      <c r="B105" t="s" s="37">
        <v>379</v>
      </c>
      <c r="C105" t="s" s="37">
        <v>77</v>
      </c>
      <c r="D105" t="s" s="37">
        <v>282</v>
      </c>
      <c r="E105" t="s" s="37">
        <v>49</v>
      </c>
      <c r="F105" t="s" s="37">
        <v>452</v>
      </c>
      <c r="G105" t="s" s="37">
        <v>276</v>
      </c>
    </row>
    <row r="106" ht="13.65" customHeight="1">
      <c r="A106" t="s" s="37">
        <v>453</v>
      </c>
      <c r="B106" t="s" s="37">
        <v>379</v>
      </c>
      <c r="C106" t="s" s="37">
        <v>454</v>
      </c>
      <c r="D106" t="s" s="37">
        <v>259</v>
      </c>
      <c r="E106" t="s" s="37">
        <v>260</v>
      </c>
      <c r="F106" t="s" s="37">
        <v>455</v>
      </c>
      <c r="G106" t="s" s="37">
        <v>456</v>
      </c>
    </row>
    <row r="107" ht="13.65" customHeight="1">
      <c r="A107" t="s" s="37">
        <v>457</v>
      </c>
      <c r="B107" t="s" s="37">
        <v>379</v>
      </c>
      <c r="C107" t="s" s="37">
        <v>78</v>
      </c>
      <c r="D107" t="s" s="37">
        <v>282</v>
      </c>
      <c r="E107" t="s" s="37">
        <v>47</v>
      </c>
      <c r="F107" t="s" s="37">
        <v>458</v>
      </c>
      <c r="G107" t="s" s="37">
        <v>276</v>
      </c>
    </row>
    <row r="108" ht="13.65" customHeight="1">
      <c r="A108" t="s" s="37">
        <v>459</v>
      </c>
      <c r="B108" t="s" s="37">
        <v>379</v>
      </c>
      <c r="C108" t="s" s="37">
        <v>78</v>
      </c>
      <c r="D108" t="s" s="37">
        <v>282</v>
      </c>
      <c r="E108" t="s" s="37">
        <v>48</v>
      </c>
      <c r="F108" t="s" s="37">
        <v>460</v>
      </c>
      <c r="G108" t="s" s="37">
        <v>276</v>
      </c>
    </row>
    <row r="109" ht="13.65" customHeight="1">
      <c r="A109" t="s" s="37">
        <v>461</v>
      </c>
      <c r="B109" t="s" s="37">
        <v>379</v>
      </c>
      <c r="C109" t="s" s="37">
        <v>78</v>
      </c>
      <c r="D109" t="s" s="37">
        <v>282</v>
      </c>
      <c r="E109" t="s" s="37">
        <v>49</v>
      </c>
      <c r="F109" t="s" s="37">
        <v>462</v>
      </c>
      <c r="G109" t="s" s="37">
        <v>276</v>
      </c>
    </row>
    <row r="110" ht="13.65" customHeight="1">
      <c r="A110" t="s" s="37">
        <v>463</v>
      </c>
      <c r="B110" t="s" s="37">
        <v>379</v>
      </c>
      <c r="C110" t="s" s="37">
        <v>464</v>
      </c>
      <c r="D110" t="s" s="37">
        <v>259</v>
      </c>
      <c r="E110" t="s" s="37">
        <v>260</v>
      </c>
      <c r="F110" t="s" s="37">
        <v>465</v>
      </c>
      <c r="G110" t="s" s="37">
        <v>456</v>
      </c>
    </row>
    <row r="111" ht="13.65" customHeight="1">
      <c r="A111" t="s" s="37">
        <v>466</v>
      </c>
      <c r="B111" t="s" s="37">
        <v>379</v>
      </c>
      <c r="C111" t="s" s="37">
        <v>80</v>
      </c>
      <c r="D111" t="s" s="37">
        <v>282</v>
      </c>
      <c r="E111" t="s" s="37">
        <v>47</v>
      </c>
      <c r="F111" t="s" s="37">
        <v>467</v>
      </c>
      <c r="G111" t="s" s="37">
        <v>276</v>
      </c>
    </row>
    <row r="112" ht="13.65" customHeight="1">
      <c r="A112" t="s" s="37">
        <v>468</v>
      </c>
      <c r="B112" t="s" s="37">
        <v>379</v>
      </c>
      <c r="C112" t="s" s="37">
        <v>80</v>
      </c>
      <c r="D112" t="s" s="37">
        <v>282</v>
      </c>
      <c r="E112" t="s" s="37">
        <v>48</v>
      </c>
      <c r="F112" t="s" s="37">
        <v>469</v>
      </c>
      <c r="G112" t="s" s="37">
        <v>276</v>
      </c>
    </row>
    <row r="113" ht="13.65" customHeight="1">
      <c r="A113" t="s" s="37">
        <v>470</v>
      </c>
      <c r="B113" t="s" s="37">
        <v>379</v>
      </c>
      <c r="C113" t="s" s="37">
        <v>80</v>
      </c>
      <c r="D113" t="s" s="37">
        <v>282</v>
      </c>
      <c r="E113" t="s" s="37">
        <v>49</v>
      </c>
      <c r="F113" t="s" s="37">
        <v>471</v>
      </c>
      <c r="G113" t="s" s="37">
        <v>276</v>
      </c>
    </row>
    <row r="114" ht="13.65" customHeight="1">
      <c r="A114" t="s" s="37">
        <v>472</v>
      </c>
      <c r="B114" t="s" s="37">
        <v>379</v>
      </c>
      <c r="C114" t="s" s="37">
        <v>473</v>
      </c>
      <c r="D114" t="s" s="37">
        <v>259</v>
      </c>
      <c r="E114" t="s" s="37">
        <v>260</v>
      </c>
      <c r="F114" t="s" s="37">
        <v>474</v>
      </c>
      <c r="G114" t="s" s="37">
        <v>456</v>
      </c>
    </row>
    <row r="115" ht="13.65" customHeight="1">
      <c r="A115" t="s" s="37">
        <v>475</v>
      </c>
      <c r="B115" t="s" s="37">
        <v>379</v>
      </c>
      <c r="C115" t="s" s="37">
        <v>81</v>
      </c>
      <c r="D115" t="s" s="37">
        <v>282</v>
      </c>
      <c r="E115" t="s" s="37">
        <v>47</v>
      </c>
      <c r="F115" t="s" s="37">
        <v>476</v>
      </c>
      <c r="G115" t="s" s="37">
        <v>276</v>
      </c>
    </row>
    <row r="116" ht="13.65" customHeight="1">
      <c r="A116" t="s" s="37">
        <v>477</v>
      </c>
      <c r="B116" t="s" s="37">
        <v>379</v>
      </c>
      <c r="C116" t="s" s="37">
        <v>81</v>
      </c>
      <c r="D116" t="s" s="37">
        <v>282</v>
      </c>
      <c r="E116" t="s" s="37">
        <v>48</v>
      </c>
      <c r="F116" t="s" s="37">
        <v>478</v>
      </c>
      <c r="G116" t="s" s="37">
        <v>276</v>
      </c>
    </row>
    <row r="117" ht="13.65" customHeight="1">
      <c r="A117" t="s" s="37">
        <v>479</v>
      </c>
      <c r="B117" t="s" s="37">
        <v>379</v>
      </c>
      <c r="C117" t="s" s="37">
        <v>81</v>
      </c>
      <c r="D117" t="s" s="37">
        <v>282</v>
      </c>
      <c r="E117" t="s" s="37">
        <v>49</v>
      </c>
      <c r="F117" t="s" s="37">
        <v>480</v>
      </c>
      <c r="G117" t="s" s="37">
        <v>276</v>
      </c>
    </row>
    <row r="118" ht="13.65" customHeight="1">
      <c r="A118" t="s" s="37">
        <v>481</v>
      </c>
      <c r="B118" t="s" s="37">
        <v>482</v>
      </c>
      <c r="C118" t="s" s="37">
        <v>83</v>
      </c>
      <c r="D118" t="s" s="37">
        <v>386</v>
      </c>
      <c r="E118" t="s" s="37">
        <v>47</v>
      </c>
      <c r="F118" t="s" s="37">
        <v>483</v>
      </c>
      <c r="G118" t="s" s="37">
        <v>388</v>
      </c>
    </row>
    <row r="119" ht="13.65" customHeight="1">
      <c r="A119" t="s" s="37">
        <v>484</v>
      </c>
      <c r="B119" t="s" s="37">
        <v>482</v>
      </c>
      <c r="C119" t="s" s="37">
        <v>83</v>
      </c>
      <c r="D119" t="s" s="37">
        <v>386</v>
      </c>
      <c r="E119" t="s" s="37">
        <v>48</v>
      </c>
      <c r="F119" t="s" s="37">
        <v>485</v>
      </c>
      <c r="G119" t="s" s="37">
        <v>388</v>
      </c>
    </row>
    <row r="120" ht="13.65" customHeight="1">
      <c r="A120" t="s" s="37">
        <v>486</v>
      </c>
      <c r="B120" t="s" s="37">
        <v>482</v>
      </c>
      <c r="C120" t="s" s="37">
        <v>83</v>
      </c>
      <c r="D120" t="s" s="37">
        <v>386</v>
      </c>
      <c r="E120" t="s" s="37">
        <v>49</v>
      </c>
      <c r="F120" t="s" s="37">
        <v>487</v>
      </c>
      <c r="G120" t="s" s="37">
        <v>388</v>
      </c>
    </row>
    <row r="121" ht="13.65" customHeight="1">
      <c r="A121" t="s" s="37">
        <v>488</v>
      </c>
      <c r="B121" t="s" s="37">
        <v>482</v>
      </c>
      <c r="C121" t="s" s="37">
        <v>85</v>
      </c>
      <c r="D121" t="s" s="37">
        <v>282</v>
      </c>
      <c r="E121" t="s" s="37">
        <v>47</v>
      </c>
      <c r="F121" t="s" s="37">
        <v>489</v>
      </c>
      <c r="G121" t="s" s="37">
        <v>276</v>
      </c>
    </row>
    <row r="122" ht="13.65" customHeight="1">
      <c r="A122" t="s" s="37">
        <v>490</v>
      </c>
      <c r="B122" t="s" s="37">
        <v>482</v>
      </c>
      <c r="C122" t="s" s="37">
        <v>85</v>
      </c>
      <c r="D122" t="s" s="37">
        <v>282</v>
      </c>
      <c r="E122" t="s" s="37">
        <v>48</v>
      </c>
      <c r="F122" t="s" s="37">
        <v>491</v>
      </c>
      <c r="G122" t="s" s="37">
        <v>276</v>
      </c>
    </row>
    <row r="123" ht="13.65" customHeight="1">
      <c r="A123" t="s" s="37">
        <v>492</v>
      </c>
      <c r="B123" t="s" s="37">
        <v>482</v>
      </c>
      <c r="C123" t="s" s="37">
        <v>85</v>
      </c>
      <c r="D123" t="s" s="37">
        <v>282</v>
      </c>
      <c r="E123" t="s" s="37">
        <v>49</v>
      </c>
      <c r="F123" t="s" s="37">
        <v>493</v>
      </c>
      <c r="G123" t="s" s="37">
        <v>276</v>
      </c>
    </row>
    <row r="124" ht="13.65" customHeight="1">
      <c r="A124" t="s" s="37">
        <v>494</v>
      </c>
      <c r="B124" t="s" s="37">
        <v>482</v>
      </c>
      <c r="C124" t="s" s="37">
        <v>87</v>
      </c>
      <c r="D124" t="s" s="37">
        <v>282</v>
      </c>
      <c r="E124" t="s" s="37">
        <v>47</v>
      </c>
      <c r="F124" t="s" s="37">
        <v>495</v>
      </c>
      <c r="G124" t="s" s="37">
        <v>276</v>
      </c>
    </row>
    <row r="125" ht="13.65" customHeight="1">
      <c r="A125" t="s" s="37">
        <v>496</v>
      </c>
      <c r="B125" t="s" s="37">
        <v>482</v>
      </c>
      <c r="C125" t="s" s="37">
        <v>87</v>
      </c>
      <c r="D125" t="s" s="37">
        <v>282</v>
      </c>
      <c r="E125" t="s" s="37">
        <v>48</v>
      </c>
      <c r="F125" t="s" s="37">
        <v>497</v>
      </c>
      <c r="G125" t="s" s="37">
        <v>276</v>
      </c>
    </row>
    <row r="126" ht="13.65" customHeight="1">
      <c r="A126" t="s" s="37">
        <v>498</v>
      </c>
      <c r="B126" t="s" s="37">
        <v>482</v>
      </c>
      <c r="C126" t="s" s="37">
        <v>87</v>
      </c>
      <c r="D126" t="s" s="37">
        <v>282</v>
      </c>
      <c r="E126" t="s" s="37">
        <v>49</v>
      </c>
      <c r="F126" t="s" s="37">
        <v>499</v>
      </c>
      <c r="G126" t="s" s="37">
        <v>276</v>
      </c>
    </row>
    <row r="127" ht="13.65" customHeight="1">
      <c r="A127" t="s" s="37">
        <v>500</v>
      </c>
      <c r="B127" t="s" s="37">
        <v>482</v>
      </c>
      <c r="C127" t="s" s="37">
        <v>89</v>
      </c>
      <c r="D127" t="s" s="37">
        <v>386</v>
      </c>
      <c r="E127" t="s" s="37">
        <v>47</v>
      </c>
      <c r="F127" t="s" s="37">
        <v>501</v>
      </c>
      <c r="G127" t="s" s="37">
        <v>388</v>
      </c>
    </row>
    <row r="128" ht="13.65" customHeight="1">
      <c r="A128" t="s" s="37">
        <v>502</v>
      </c>
      <c r="B128" t="s" s="37">
        <v>482</v>
      </c>
      <c r="C128" t="s" s="37">
        <v>89</v>
      </c>
      <c r="D128" t="s" s="37">
        <v>386</v>
      </c>
      <c r="E128" t="s" s="37">
        <v>48</v>
      </c>
      <c r="F128" t="s" s="37">
        <v>503</v>
      </c>
      <c r="G128" t="s" s="37">
        <v>388</v>
      </c>
    </row>
    <row r="129" ht="13.65" customHeight="1">
      <c r="A129" t="s" s="37">
        <v>504</v>
      </c>
      <c r="B129" t="s" s="37">
        <v>482</v>
      </c>
      <c r="C129" t="s" s="37">
        <v>89</v>
      </c>
      <c r="D129" t="s" s="37">
        <v>386</v>
      </c>
      <c r="E129" t="s" s="37">
        <v>49</v>
      </c>
      <c r="F129" t="s" s="37">
        <v>505</v>
      </c>
      <c r="G129" t="s" s="37">
        <v>388</v>
      </c>
    </row>
    <row r="130" ht="13.65" customHeight="1">
      <c r="A130" t="s" s="37">
        <v>506</v>
      </c>
      <c r="B130" t="s" s="37">
        <v>482</v>
      </c>
      <c r="C130" t="s" s="37">
        <v>91</v>
      </c>
      <c r="D130" t="s" s="37">
        <v>282</v>
      </c>
      <c r="E130" t="s" s="37">
        <v>47</v>
      </c>
      <c r="F130" t="s" s="37">
        <v>507</v>
      </c>
      <c r="G130" t="s" s="37">
        <v>276</v>
      </c>
    </row>
    <row r="131" ht="13.65" customHeight="1">
      <c r="A131" t="s" s="37">
        <v>508</v>
      </c>
      <c r="B131" t="s" s="37">
        <v>482</v>
      </c>
      <c r="C131" t="s" s="37">
        <v>91</v>
      </c>
      <c r="D131" t="s" s="37">
        <v>282</v>
      </c>
      <c r="E131" t="s" s="37">
        <v>48</v>
      </c>
      <c r="F131" t="s" s="37">
        <v>509</v>
      </c>
      <c r="G131" t="s" s="37">
        <v>276</v>
      </c>
    </row>
    <row r="132" ht="13.65" customHeight="1">
      <c r="A132" t="s" s="37">
        <v>510</v>
      </c>
      <c r="B132" t="s" s="37">
        <v>482</v>
      </c>
      <c r="C132" t="s" s="37">
        <v>91</v>
      </c>
      <c r="D132" t="s" s="37">
        <v>282</v>
      </c>
      <c r="E132" t="s" s="37">
        <v>49</v>
      </c>
      <c r="F132" t="s" s="37">
        <v>511</v>
      </c>
      <c r="G132" t="s" s="37">
        <v>276</v>
      </c>
    </row>
    <row r="133" ht="13.65" customHeight="1">
      <c r="A133" t="s" s="37">
        <v>512</v>
      </c>
      <c r="B133" t="s" s="37">
        <v>482</v>
      </c>
      <c r="C133" t="s" s="37">
        <v>93</v>
      </c>
      <c r="D133" t="s" s="37">
        <v>282</v>
      </c>
      <c r="E133" t="s" s="37">
        <v>47</v>
      </c>
      <c r="F133" t="s" s="37">
        <v>513</v>
      </c>
      <c r="G133" t="s" s="37">
        <v>276</v>
      </c>
    </row>
    <row r="134" ht="13.65" customHeight="1">
      <c r="A134" t="s" s="37">
        <v>514</v>
      </c>
      <c r="B134" t="s" s="37">
        <v>482</v>
      </c>
      <c r="C134" t="s" s="37">
        <v>93</v>
      </c>
      <c r="D134" t="s" s="37">
        <v>282</v>
      </c>
      <c r="E134" t="s" s="37">
        <v>48</v>
      </c>
      <c r="F134" t="s" s="37">
        <v>515</v>
      </c>
      <c r="G134" t="s" s="37">
        <v>276</v>
      </c>
    </row>
    <row r="135" ht="13.65" customHeight="1">
      <c r="A135" t="s" s="37">
        <v>516</v>
      </c>
      <c r="B135" t="s" s="37">
        <v>482</v>
      </c>
      <c r="C135" t="s" s="37">
        <v>93</v>
      </c>
      <c r="D135" t="s" s="37">
        <v>282</v>
      </c>
      <c r="E135" t="s" s="37">
        <v>49</v>
      </c>
      <c r="F135" t="s" s="37">
        <v>517</v>
      </c>
      <c r="G135" t="s" s="37">
        <v>276</v>
      </c>
    </row>
    <row r="136" ht="13.65" customHeight="1">
      <c r="A136" t="s" s="37">
        <v>518</v>
      </c>
      <c r="B136" t="s" s="37">
        <v>482</v>
      </c>
      <c r="C136" t="s" s="37">
        <v>95</v>
      </c>
      <c r="D136" t="s" s="37">
        <v>282</v>
      </c>
      <c r="E136" t="s" s="37">
        <v>47</v>
      </c>
      <c r="F136" t="s" s="37">
        <v>519</v>
      </c>
      <c r="G136" t="s" s="37">
        <v>276</v>
      </c>
    </row>
    <row r="137" ht="13.65" customHeight="1">
      <c r="A137" t="s" s="37">
        <v>520</v>
      </c>
      <c r="B137" t="s" s="37">
        <v>482</v>
      </c>
      <c r="C137" t="s" s="37">
        <v>95</v>
      </c>
      <c r="D137" t="s" s="37">
        <v>282</v>
      </c>
      <c r="E137" t="s" s="37">
        <v>48</v>
      </c>
      <c r="F137" t="s" s="37">
        <v>521</v>
      </c>
      <c r="G137" t="s" s="37">
        <v>276</v>
      </c>
    </row>
    <row r="138" ht="13.65" customHeight="1">
      <c r="A138" t="s" s="37">
        <v>522</v>
      </c>
      <c r="B138" t="s" s="37">
        <v>482</v>
      </c>
      <c r="C138" t="s" s="37">
        <v>95</v>
      </c>
      <c r="D138" t="s" s="37">
        <v>282</v>
      </c>
      <c r="E138" t="s" s="37">
        <v>49</v>
      </c>
      <c r="F138" t="s" s="37">
        <v>523</v>
      </c>
      <c r="G138" t="s" s="37">
        <v>276</v>
      </c>
    </row>
    <row r="139" ht="13.65" customHeight="1">
      <c r="A139" t="s" s="37">
        <v>524</v>
      </c>
      <c r="B139" t="s" s="37">
        <v>482</v>
      </c>
      <c r="C139" t="s" s="37">
        <v>97</v>
      </c>
      <c r="D139" t="s" s="37">
        <v>274</v>
      </c>
      <c r="E139" t="s" s="37">
        <v>260</v>
      </c>
      <c r="F139" t="s" s="37">
        <v>525</v>
      </c>
      <c r="G139" t="s" s="37">
        <v>526</v>
      </c>
    </row>
    <row r="140" ht="13.65" customHeight="1">
      <c r="A140" t="s" s="37">
        <v>527</v>
      </c>
      <c r="B140" t="s" s="37">
        <v>528</v>
      </c>
      <c r="C140" t="s" s="37">
        <v>100</v>
      </c>
      <c r="D140" t="s" s="37">
        <v>274</v>
      </c>
      <c r="E140" t="s" s="37">
        <v>47</v>
      </c>
      <c r="F140" t="s" s="37">
        <v>529</v>
      </c>
      <c r="G140" t="s" s="37">
        <v>530</v>
      </c>
    </row>
    <row r="141" ht="13.65" customHeight="1">
      <c r="A141" t="s" s="37">
        <v>531</v>
      </c>
      <c r="B141" t="s" s="37">
        <v>528</v>
      </c>
      <c r="C141" t="s" s="37">
        <v>100</v>
      </c>
      <c r="D141" t="s" s="37">
        <v>274</v>
      </c>
      <c r="E141" t="s" s="37">
        <v>48</v>
      </c>
      <c r="F141" t="s" s="37">
        <v>532</v>
      </c>
      <c r="G141" t="s" s="37">
        <v>530</v>
      </c>
    </row>
    <row r="142" ht="13.65" customHeight="1">
      <c r="A142" t="s" s="37">
        <v>533</v>
      </c>
      <c r="B142" t="s" s="37">
        <v>528</v>
      </c>
      <c r="C142" t="s" s="37">
        <v>100</v>
      </c>
      <c r="D142" t="s" s="37">
        <v>274</v>
      </c>
      <c r="E142" t="s" s="37">
        <v>49</v>
      </c>
      <c r="F142" t="s" s="37">
        <v>534</v>
      </c>
      <c r="G142" t="s" s="37">
        <v>530</v>
      </c>
    </row>
    <row r="143" ht="13.65" customHeight="1">
      <c r="A143" t="s" s="37">
        <v>535</v>
      </c>
      <c r="B143" t="s" s="37">
        <v>528</v>
      </c>
      <c r="C143" t="s" s="37">
        <v>102</v>
      </c>
      <c r="D143" t="s" s="37">
        <v>274</v>
      </c>
      <c r="E143" t="s" s="37">
        <v>47</v>
      </c>
      <c r="F143" t="s" s="37">
        <v>536</v>
      </c>
      <c r="G143" t="s" s="37">
        <v>530</v>
      </c>
    </row>
    <row r="144" ht="13.65" customHeight="1">
      <c r="A144" t="s" s="37">
        <v>537</v>
      </c>
      <c r="B144" t="s" s="37">
        <v>528</v>
      </c>
      <c r="C144" t="s" s="37">
        <v>102</v>
      </c>
      <c r="D144" t="s" s="37">
        <v>274</v>
      </c>
      <c r="E144" t="s" s="37">
        <v>48</v>
      </c>
      <c r="F144" t="s" s="37">
        <v>538</v>
      </c>
      <c r="G144" t="s" s="37">
        <v>530</v>
      </c>
    </row>
    <row r="145" ht="13.65" customHeight="1">
      <c r="A145" t="s" s="37">
        <v>539</v>
      </c>
      <c r="B145" t="s" s="37">
        <v>528</v>
      </c>
      <c r="C145" t="s" s="37">
        <v>102</v>
      </c>
      <c r="D145" t="s" s="37">
        <v>274</v>
      </c>
      <c r="E145" t="s" s="37">
        <v>49</v>
      </c>
      <c r="F145" t="s" s="37">
        <v>540</v>
      </c>
      <c r="G145" t="s" s="37">
        <v>530</v>
      </c>
    </row>
    <row r="146" ht="13.65" customHeight="1">
      <c r="A146" t="s" s="37">
        <v>541</v>
      </c>
      <c r="B146" t="s" s="37">
        <v>528</v>
      </c>
      <c r="C146" t="s" s="37">
        <v>104</v>
      </c>
      <c r="D146" t="s" s="37">
        <v>274</v>
      </c>
      <c r="E146" t="s" s="37">
        <v>47</v>
      </c>
      <c r="F146" t="s" s="37">
        <v>542</v>
      </c>
      <c r="G146" t="s" s="37">
        <v>530</v>
      </c>
    </row>
    <row r="147" ht="13.65" customHeight="1">
      <c r="A147" t="s" s="37">
        <v>543</v>
      </c>
      <c r="B147" t="s" s="37">
        <v>528</v>
      </c>
      <c r="C147" t="s" s="37">
        <v>104</v>
      </c>
      <c r="D147" t="s" s="37">
        <v>274</v>
      </c>
      <c r="E147" t="s" s="37">
        <v>48</v>
      </c>
      <c r="F147" t="s" s="37">
        <v>544</v>
      </c>
      <c r="G147" t="s" s="37">
        <v>530</v>
      </c>
    </row>
    <row r="148" ht="13.65" customHeight="1">
      <c r="A148" t="s" s="37">
        <v>545</v>
      </c>
      <c r="B148" t="s" s="37">
        <v>528</v>
      </c>
      <c r="C148" t="s" s="37">
        <v>104</v>
      </c>
      <c r="D148" t="s" s="37">
        <v>274</v>
      </c>
      <c r="E148" t="s" s="37">
        <v>49</v>
      </c>
      <c r="F148" t="s" s="37">
        <v>546</v>
      </c>
      <c r="G148" t="s" s="37">
        <v>530</v>
      </c>
    </row>
    <row r="149" ht="13.65" customHeight="1">
      <c r="A149" t="s" s="37">
        <v>547</v>
      </c>
      <c r="B149" t="s" s="37">
        <v>548</v>
      </c>
      <c r="C149" t="s" s="37">
        <v>108</v>
      </c>
      <c r="D149" t="s" s="37">
        <v>282</v>
      </c>
      <c r="E149" t="s" s="37">
        <v>549</v>
      </c>
      <c r="F149" t="s" s="37">
        <v>550</v>
      </c>
      <c r="G149" t="s" s="37">
        <v>276</v>
      </c>
    </row>
    <row r="150" ht="13.65" customHeight="1">
      <c r="A150" t="s" s="37">
        <v>551</v>
      </c>
      <c r="B150" t="s" s="37">
        <v>548</v>
      </c>
      <c r="C150" t="s" s="37">
        <v>110</v>
      </c>
      <c r="D150" t="s" s="37">
        <v>282</v>
      </c>
      <c r="E150" t="s" s="37">
        <v>549</v>
      </c>
      <c r="F150" t="s" s="37">
        <v>552</v>
      </c>
      <c r="G150" t="s" s="37">
        <v>276</v>
      </c>
    </row>
    <row r="151" ht="13.65" customHeight="1">
      <c r="A151" t="s" s="37">
        <v>553</v>
      </c>
      <c r="B151" t="s" s="37">
        <v>548</v>
      </c>
      <c r="C151" t="s" s="37">
        <v>111</v>
      </c>
      <c r="D151" t="s" s="37">
        <v>282</v>
      </c>
      <c r="E151" t="s" s="37">
        <v>549</v>
      </c>
      <c r="F151" t="s" s="37">
        <v>554</v>
      </c>
      <c r="G151" t="s" s="37">
        <v>276</v>
      </c>
    </row>
    <row r="152" ht="13.65" customHeight="1">
      <c r="A152" t="s" s="37">
        <v>555</v>
      </c>
      <c r="B152" t="s" s="37">
        <v>548</v>
      </c>
      <c r="C152" t="s" s="37">
        <v>112</v>
      </c>
      <c r="D152" t="s" s="37">
        <v>282</v>
      </c>
      <c r="E152" t="s" s="37">
        <v>549</v>
      </c>
      <c r="F152" t="s" s="37">
        <v>556</v>
      </c>
      <c r="G152" t="s" s="37">
        <v>276</v>
      </c>
    </row>
    <row r="153" ht="13.65" customHeight="1">
      <c r="A153" t="s" s="37">
        <v>557</v>
      </c>
      <c r="B153" t="s" s="37">
        <v>548</v>
      </c>
      <c r="C153" t="s" s="37">
        <v>113</v>
      </c>
      <c r="D153" t="s" s="37">
        <v>282</v>
      </c>
      <c r="E153" t="s" s="37">
        <v>549</v>
      </c>
      <c r="F153" t="s" s="37">
        <v>558</v>
      </c>
      <c r="G153" t="s" s="37">
        <v>276</v>
      </c>
    </row>
    <row r="154" ht="13.65" customHeight="1">
      <c r="A154" t="s" s="37">
        <v>559</v>
      </c>
      <c r="B154" t="s" s="37">
        <v>548</v>
      </c>
      <c r="C154" t="s" s="37">
        <v>115</v>
      </c>
      <c r="D154" t="s" s="37">
        <v>282</v>
      </c>
      <c r="E154" t="s" s="37">
        <v>549</v>
      </c>
      <c r="F154" t="s" s="37">
        <v>560</v>
      </c>
      <c r="G154" t="s" s="37">
        <v>276</v>
      </c>
    </row>
    <row r="155" ht="13.65" customHeight="1">
      <c r="A155" t="s" s="37">
        <v>561</v>
      </c>
      <c r="B155" t="s" s="37">
        <v>548</v>
      </c>
      <c r="C155" t="s" s="37">
        <v>116</v>
      </c>
      <c r="D155" t="s" s="37">
        <v>282</v>
      </c>
      <c r="E155" t="s" s="37">
        <v>549</v>
      </c>
      <c r="F155" t="s" s="37">
        <v>562</v>
      </c>
      <c r="G155" t="s" s="37">
        <v>276</v>
      </c>
    </row>
    <row r="156" ht="13.65" customHeight="1">
      <c r="A156" t="s" s="37">
        <v>563</v>
      </c>
      <c r="B156" t="s" s="37">
        <v>548</v>
      </c>
      <c r="C156" t="s" s="37">
        <v>117</v>
      </c>
      <c r="D156" t="s" s="37">
        <v>282</v>
      </c>
      <c r="E156" t="s" s="37">
        <v>549</v>
      </c>
      <c r="F156" t="s" s="37">
        <v>564</v>
      </c>
      <c r="G156" t="s" s="37">
        <v>276</v>
      </c>
    </row>
  </sheetData>
  <mergeCells count="10">
    <mergeCell ref="A5:G5"/>
    <mergeCell ref="A6:G6"/>
    <mergeCell ref="A7:G7"/>
    <mergeCell ref="A8:G8"/>
    <mergeCell ref="A9:G9"/>
    <mergeCell ref="A10:G10"/>
    <mergeCell ref="A11:G11"/>
    <mergeCell ref="A12:G12"/>
    <mergeCell ref="A13:G13"/>
    <mergeCell ref="A14:G14"/>
  </mergeCells>
  <pageMargins left="0.75" right="0.75" top="1" bottom="1" header="0.511811" footer="0.511811"/>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